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gh961029\Downloads\"/>
    </mc:Choice>
  </mc:AlternateContent>
  <xr:revisionPtr revIDLastSave="0" documentId="8_{B573440F-335B-4D09-882D-28AAC4D48E7E}" xr6:coauthVersionLast="36" xr6:coauthVersionMax="36" xr10:uidLastSave="{00000000-0000-0000-0000-000000000000}"/>
  <bookViews>
    <workbookView xWindow="0" yWindow="0" windowWidth="28800" windowHeight="10905" xr2:uid="{80482BC7-92C2-49F2-9423-193692154695}"/>
  </bookViews>
  <sheets>
    <sheet name="Page de garde" sheetId="19" r:id="rId1"/>
    <sheet name="CORELAB &amp; Sérologies" sheetId="21" r:id="rId2"/>
    <sheet name="Examens spécialisés horsCORELAB" sheetId="22" r:id="rId3"/>
    <sheet name="Biologie Moléculaire" sheetId="3" r:id="rId4"/>
    <sheet name="Hémato-Coag-Immuno Hémato-Cyto" sheetId="5" r:id="rId5"/>
    <sheet name="Microbiologie" sheetId="18" r:id="rId6"/>
    <sheet name="Liste à choix" sheetId="2" r:id="rId7"/>
  </sheets>
  <externalReferences>
    <externalReference r:id="rId8"/>
  </externalReferences>
  <definedNames>
    <definedName name="_xlnm._FilterDatabase" localSheetId="3" hidden="1">'Biologie Moléculaire'!$C$1:$Q$1</definedName>
    <definedName name="_xlnm._FilterDatabase" localSheetId="1" hidden="1">'CORELAB &amp; Sérologies'!$A$1:$P$27</definedName>
    <definedName name="_xlnm._FilterDatabase" localSheetId="2" hidden="1">'Examens spécialisés horsCORELAB'!$D$1:$S$1</definedName>
    <definedName name="_xlnm._FilterDatabase" localSheetId="4" hidden="1">'Hémato-Coag-Immuno Hémato-Cyto'!$D$1:$Q$1</definedName>
    <definedName name="_xlnm._FilterDatabase" localSheetId="5" hidden="1">Microbiologie!$C$1:$Q$1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19" l="1"/>
  <c r="Q15" i="19"/>
  <c r="P15" i="19"/>
  <c r="R18" i="19" l="1"/>
  <c r="Q18" i="19"/>
  <c r="P18" i="19"/>
  <c r="O18" i="19"/>
  <c r="N18" i="19"/>
  <c r="M18" i="19"/>
  <c r="L18" i="19"/>
  <c r="K18" i="19"/>
  <c r="J18" i="19"/>
  <c r="I18" i="19"/>
  <c r="H18" i="19"/>
  <c r="G18" i="19"/>
  <c r="E18" i="19"/>
  <c r="D18" i="19"/>
  <c r="R17" i="19"/>
  <c r="Q17" i="19"/>
  <c r="P17" i="19"/>
  <c r="O17" i="19"/>
  <c r="N17" i="19"/>
  <c r="M17" i="19"/>
  <c r="G17" i="19"/>
  <c r="H17" i="19"/>
  <c r="I17" i="19"/>
  <c r="J17" i="19"/>
  <c r="K17" i="19"/>
  <c r="L17" i="19"/>
  <c r="E17" i="19"/>
  <c r="D17" i="19"/>
  <c r="R16" i="19"/>
  <c r="Q16" i="19"/>
  <c r="P16" i="19"/>
  <c r="O16" i="19"/>
  <c r="N16" i="19"/>
  <c r="M16" i="19"/>
  <c r="L16" i="19"/>
  <c r="K16" i="19"/>
  <c r="J16" i="19"/>
  <c r="I16" i="19"/>
  <c r="H16" i="19"/>
  <c r="G16" i="19"/>
  <c r="E16" i="19"/>
  <c r="D16" i="19"/>
  <c r="O15" i="19"/>
  <c r="N15" i="19"/>
  <c r="M15" i="19"/>
  <c r="L15" i="19"/>
  <c r="K15" i="19"/>
  <c r="J15" i="19"/>
  <c r="I15" i="19"/>
  <c r="H15" i="19"/>
  <c r="G15" i="19"/>
  <c r="F15" i="19"/>
  <c r="E15" i="19"/>
  <c r="D15" i="19"/>
  <c r="C18" i="19"/>
  <c r="C17" i="19"/>
  <c r="C16" i="19"/>
  <c r="C15" i="19"/>
  <c r="R14" i="19"/>
  <c r="Q14" i="19"/>
  <c r="P14" i="19"/>
  <c r="O14" i="19"/>
  <c r="N14" i="19"/>
  <c r="M14" i="19"/>
  <c r="L14" i="19"/>
  <c r="K14" i="19"/>
  <c r="J14" i="19"/>
  <c r="I14" i="19"/>
  <c r="H14" i="19"/>
  <c r="G14" i="19"/>
  <c r="F14" i="19"/>
  <c r="E14" i="19"/>
  <c r="D14" i="19"/>
  <c r="C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Hausse Gauthier</author>
  </authors>
  <commentList>
    <comment ref="A13" authorId="0" shapeId="0" xr:uid="{2FF005F4-EBE9-4A23-A104-99DED6FC191B}">
      <text>
        <r>
          <rPr>
            <b/>
            <sz val="9"/>
            <color indexed="81"/>
            <rFont val="Tahoma"/>
            <family val="2"/>
          </rPr>
          <t xml:space="preserve">Hausse Gauthier :
Adapter l'outil de recherche après les modifications </t>
        </r>
      </text>
    </comment>
  </commentList>
</comments>
</file>

<file path=xl/sharedStrings.xml><?xml version="1.0" encoding="utf-8"?>
<sst xmlns="http://schemas.openxmlformats.org/spreadsheetml/2006/main" count="7296" uniqueCount="909">
  <si>
    <t>Secteur</t>
  </si>
  <si>
    <t xml:space="preserve">Services concernés </t>
  </si>
  <si>
    <t>[L6] Bactériologie</t>
  </si>
  <si>
    <t>[L7] Biochimie</t>
  </si>
  <si>
    <t>[L8] Hématologie</t>
  </si>
  <si>
    <t>[L11] Chimie modulaire</t>
  </si>
  <si>
    <t>[L13] Banque de sang</t>
  </si>
  <si>
    <t>[L19] Hormonologie - Sérologie</t>
  </si>
  <si>
    <t>[L21] Sédiments urinaires</t>
  </si>
  <si>
    <t>[L22] Immuno-hématologie - Banque de sang</t>
  </si>
  <si>
    <t>[L23] Coagulation-hémostase</t>
  </si>
  <si>
    <t>[L26] CORELAB</t>
  </si>
  <si>
    <t>[L27] Biologie moléculaire</t>
  </si>
  <si>
    <t>Centrifugation (nombre de G nécessaire)</t>
  </si>
  <si>
    <t>Analyse</t>
  </si>
  <si>
    <t>Conditions de transport</t>
  </si>
  <si>
    <t>Conditions de collecte</t>
  </si>
  <si>
    <t>Urine</t>
  </si>
  <si>
    <t>10 jours</t>
  </si>
  <si>
    <t>Conditions de conservation</t>
  </si>
  <si>
    <t>3 jours</t>
  </si>
  <si>
    <t>2 jours</t>
  </si>
  <si>
    <t>Tube sec</t>
  </si>
  <si>
    <t>Sérum</t>
  </si>
  <si>
    <t>Tube hépariné (plasma)</t>
  </si>
  <si>
    <t>Remarque</t>
  </si>
  <si>
    <t>TA</t>
  </si>
  <si>
    <t>Acide urique (6 sigma)</t>
  </si>
  <si>
    <t>Amylase</t>
  </si>
  <si>
    <t>/</t>
  </si>
  <si>
    <t>7 jours</t>
  </si>
  <si>
    <t>Matériel d'échantillonnage à utiliser</t>
  </si>
  <si>
    <t>Bilirubine direct</t>
  </si>
  <si>
    <t>Bilirubine total</t>
  </si>
  <si>
    <t>Calcium</t>
  </si>
  <si>
    <t>4 jours</t>
  </si>
  <si>
    <t>Cholestérol</t>
  </si>
  <si>
    <t>CO2</t>
  </si>
  <si>
    <t>Creatine-kinase (CK)</t>
  </si>
  <si>
    <t>Pour la dialyse, le tube hépariné est l'échantillon de base. Le tube héparine utilisé en 2e lieu peut être lithium ou sodium heparine.</t>
  </si>
  <si>
    <t>Creatinine</t>
  </si>
  <si>
    <t>CRP</t>
  </si>
  <si>
    <t>2 mois</t>
  </si>
  <si>
    <t>Ethanol</t>
  </si>
  <si>
    <t>6 mois</t>
  </si>
  <si>
    <t>Tube hépariné (plasma), Plasma EDTA,Sodium Citrate, Sodium fluoride</t>
  </si>
  <si>
    <t>Tube hépariné (plasma) ou Plasma EDTA</t>
  </si>
  <si>
    <t>Fer</t>
  </si>
  <si>
    <t>12 jours</t>
  </si>
  <si>
    <t>14 jours</t>
  </si>
  <si>
    <t>15 jours</t>
  </si>
  <si>
    <t>GGT</t>
  </si>
  <si>
    <t>Glucose</t>
  </si>
  <si>
    <t>2 heures</t>
  </si>
  <si>
    <t>LCR</t>
  </si>
  <si>
    <t>Tube hépariné (plasma), Plasma EDTA, Sodium fluoride</t>
  </si>
  <si>
    <t>Urines 24h</t>
  </si>
  <si>
    <t>GOT (AST)</t>
  </si>
  <si>
    <t>5 jours</t>
  </si>
  <si>
    <t>GPT (ALT)</t>
  </si>
  <si>
    <t>Haptoglobine</t>
  </si>
  <si>
    <t>Tube hépariné (plasma) ou Plsama EDTA</t>
  </si>
  <si>
    <t>IgA</t>
  </si>
  <si>
    <t>8 mois</t>
  </si>
  <si>
    <t>IgG</t>
  </si>
  <si>
    <t>IgM</t>
  </si>
  <si>
    <t>4 mois</t>
  </si>
  <si>
    <t>Ions (NA-K-Cl)</t>
  </si>
  <si>
    <t>urine</t>
  </si>
  <si>
    <t>Na:14 jours K-Cl: 7 jours</t>
  </si>
  <si>
    <t>Na:45 jours K: 2 mois: Cl: 7 jours</t>
  </si>
  <si>
    <t>Lactate</t>
  </si>
  <si>
    <t>Tube fluoré</t>
  </si>
  <si>
    <t>Plasma fluoride</t>
  </si>
  <si>
    <t>LDH</t>
  </si>
  <si>
    <t>Lipase</t>
  </si>
  <si>
    <t>Magnésium</t>
  </si>
  <si>
    <t>Microalbumine</t>
  </si>
  <si>
    <t>6 jours</t>
  </si>
  <si>
    <t>Myoglobine</t>
  </si>
  <si>
    <t>Phosphatase alcalines (ALP)</t>
  </si>
  <si>
    <t>Phosphore</t>
  </si>
  <si>
    <t>Préalbumine</t>
  </si>
  <si>
    <t>Protéines totales</t>
  </si>
  <si>
    <t>1 mois</t>
  </si>
  <si>
    <t>Protéines totales (basse concentrations)</t>
  </si>
  <si>
    <t>Urine/LCR</t>
  </si>
  <si>
    <t>Transferrine</t>
  </si>
  <si>
    <t>Triglycérides</t>
  </si>
  <si>
    <t>Urée</t>
  </si>
  <si>
    <t>Acide valproïque</t>
  </si>
  <si>
    <t>48h</t>
  </si>
  <si>
    <t>Amikacine</t>
  </si>
  <si>
    <t>Benzodiazépines</t>
  </si>
  <si>
    <t>Tube hépariné (plasma), Plasma EDTA, Plasma Citrate, Potassium oxalate</t>
  </si>
  <si>
    <t>Carbamazépines</t>
  </si>
  <si>
    <t>Digoxine</t>
  </si>
  <si>
    <t>Gentamycine</t>
  </si>
  <si>
    <t>Lithium</t>
  </si>
  <si>
    <t>Paracétamol (ACET)</t>
  </si>
  <si>
    <t>24 jours</t>
  </si>
  <si>
    <t>Phénobarbital</t>
  </si>
  <si>
    <t>Phénytoïne</t>
  </si>
  <si>
    <t>Salicylate</t>
  </si>
  <si>
    <t>Tricycliques (TCA)</t>
  </si>
  <si>
    <t>4 semaines</t>
  </si>
  <si>
    <t>Vancomycine</t>
  </si>
  <si>
    <t>72h</t>
  </si>
  <si>
    <t>Tube hépariné (plasma), Plasma EDTA, Plasma Citrate</t>
  </si>
  <si>
    <t>Acide folique</t>
  </si>
  <si>
    <t>8 jours</t>
  </si>
  <si>
    <t>Acide folique érytrhrocytaire</t>
  </si>
  <si>
    <t>CA125</t>
  </si>
  <si>
    <t>CA153</t>
  </si>
  <si>
    <t>CA199</t>
  </si>
  <si>
    <t>CMV IgG</t>
  </si>
  <si>
    <t>CEA</t>
  </si>
  <si>
    <t>CMV IgM</t>
  </si>
  <si>
    <t>Cortisol</t>
  </si>
  <si>
    <t>Plasma EDTA</t>
  </si>
  <si>
    <t>C-peptide (CPE)</t>
  </si>
  <si>
    <t>DHEAS</t>
  </si>
  <si>
    <t>EBV IgG (VCA)</t>
  </si>
  <si>
    <t>EBV IgM (VCA)</t>
  </si>
  <si>
    <t>Ferritine</t>
  </si>
  <si>
    <t>FSH</t>
  </si>
  <si>
    <t>HCG</t>
  </si>
  <si>
    <t>Hépatite A IgG</t>
  </si>
  <si>
    <t>Hépatite A IgM</t>
  </si>
  <si>
    <t>Hépatite C</t>
  </si>
  <si>
    <t>Insuline</t>
  </si>
  <si>
    <t>LH</t>
  </si>
  <si>
    <t>Jour du prélèvement</t>
  </si>
  <si>
    <t>Oestradiol (O2)</t>
  </si>
  <si>
    <t>Parathormone (PTH)</t>
  </si>
  <si>
    <t>proBNP (BNP)</t>
  </si>
  <si>
    <t>Progestérone</t>
  </si>
  <si>
    <t>Prolactine</t>
  </si>
  <si>
    <t>24h</t>
  </si>
  <si>
    <t>Rubéole IgG</t>
  </si>
  <si>
    <t>Rubéole IgM</t>
  </si>
  <si>
    <t>Syphillis (screening)</t>
  </si>
  <si>
    <t>T3 libre (FT3)</t>
  </si>
  <si>
    <t>T4 libre (FT4)</t>
  </si>
  <si>
    <t>Testostérone totale</t>
  </si>
  <si>
    <t>Toxoplasmose IgG</t>
  </si>
  <si>
    <t>Toxoplasmose IgM</t>
  </si>
  <si>
    <t>TRAB (Trak)</t>
  </si>
  <si>
    <t>Troponine (Hs)</t>
  </si>
  <si>
    <t>TSH</t>
  </si>
  <si>
    <t xml:space="preserve">Tube hépariné (plasma), Plasma EDTA </t>
  </si>
  <si>
    <t>Vitamine B12</t>
  </si>
  <si>
    <t>Vitamine D (25OH vitamine D)</t>
  </si>
  <si>
    <t>Diluant</t>
  </si>
  <si>
    <t>NaCl 0,9%</t>
  </si>
  <si>
    <t>Tox Negative Cal</t>
  </si>
  <si>
    <t>Ethanol Neg Cal</t>
  </si>
  <si>
    <t>2h</t>
  </si>
  <si>
    <t>3h</t>
  </si>
  <si>
    <t>1 semaine</t>
  </si>
  <si>
    <t>5  jours</t>
  </si>
  <si>
    <t>Folate Manual Diluent</t>
  </si>
  <si>
    <t>Multi- Assay Manuel Diluent</t>
  </si>
  <si>
    <t>Multi- Assay Manuel Diluent MAX 1/10</t>
  </si>
  <si>
    <t>Multi- Assay Manuel Diluent MAX 1/100</t>
  </si>
  <si>
    <t>Multi- Assay Manuel Diluent MAX 100x</t>
  </si>
  <si>
    <t>Multi- Assay Manuel Diluent MAX 1/2</t>
  </si>
  <si>
    <t>Multi- Assay Manuel Diluent MAX 1/20</t>
  </si>
  <si>
    <t>Multi- Assay Manuel Diluent MAX 1/5</t>
  </si>
  <si>
    <t>Multi- Assay Manuel Diluent MAX 1/75</t>
  </si>
  <si>
    <t xml:space="preserve">Multi- Assay Manuel Diluent </t>
  </si>
  <si>
    <t>Progesterone Manual Diluent</t>
  </si>
  <si>
    <t>Vitamin D Calibrator A MAX 1/2</t>
  </si>
  <si>
    <t>Cortisol calibrator A</t>
  </si>
  <si>
    <t>DHEAS calibrator A</t>
  </si>
  <si>
    <t xml:space="preserve">Estradiol Manuel Diluent </t>
  </si>
  <si>
    <t>Anti TG calibrator A</t>
  </si>
  <si>
    <t>Tube  EDTA</t>
  </si>
  <si>
    <t>Sang complet</t>
  </si>
  <si>
    <t>Sur glace</t>
  </si>
  <si>
    <t>Autre matériel d'échantillonnage accepté</t>
  </si>
  <si>
    <r>
      <t xml:space="preserve">Conditions et durée de conservation </t>
    </r>
    <r>
      <rPr>
        <b/>
        <u/>
        <sz val="11"/>
        <color theme="1"/>
        <rFont val="Calibri"/>
        <family val="2"/>
        <scheme val="minor"/>
      </rPr>
      <t>AVANT</t>
    </r>
    <r>
      <rPr>
        <b/>
        <sz val="11"/>
        <color theme="1"/>
        <rFont val="Calibri"/>
        <family val="2"/>
        <scheme val="minor"/>
      </rPr>
      <t xml:space="preserve"> analyse</t>
    </r>
  </si>
  <si>
    <t>Labo sous traitant</t>
  </si>
  <si>
    <t>Addresse sous-traitant</t>
  </si>
  <si>
    <t>N° Téléphone
sous-traitant</t>
  </si>
  <si>
    <r>
      <t xml:space="preserve">Conditions de conservation </t>
    </r>
    <r>
      <rPr>
        <b/>
        <u/>
        <sz val="11"/>
        <color theme="1"/>
        <rFont val="Calibri"/>
        <family val="2"/>
        <scheme val="minor"/>
      </rPr>
      <t>APRES</t>
    </r>
    <r>
      <rPr>
        <b/>
        <sz val="11"/>
        <color theme="1"/>
        <rFont val="Calibri"/>
        <family val="2"/>
        <scheme val="minor"/>
      </rPr>
      <t xml:space="preserve"> analyse</t>
    </r>
  </si>
  <si>
    <t>Délai de réalisation
(TAT moyen)</t>
  </si>
  <si>
    <t>Date de mise à jour</t>
  </si>
  <si>
    <t>2-8°C</t>
  </si>
  <si>
    <t>1 jour</t>
  </si>
  <si>
    <t>Calprotectine</t>
  </si>
  <si>
    <t>ACTH</t>
  </si>
  <si>
    <t>Coombs direct</t>
  </si>
  <si>
    <t>Tube EDTA 4 ml (bouchon mauve) ou tube EDTA Microtainer 500 µl (bouchon rose)</t>
  </si>
  <si>
    <t>Transfert rapide au laboratoire, TA</t>
  </si>
  <si>
    <t>TA ; analyse immédiate</t>
  </si>
  <si>
    <t xml:space="preserve"> 15 jours à température ambiante</t>
  </si>
  <si>
    <t xml:space="preserve"> 15 jours </t>
  </si>
  <si>
    <t>Groupe sanguin complet</t>
  </si>
  <si>
    <t>Groupe sanguin ABO - Rh</t>
  </si>
  <si>
    <t>Sang de cordon dans tube EDTA 4 ml (bouchon mauve)</t>
  </si>
  <si>
    <t>Recherche d'anticorps irréguliers (RAI)</t>
  </si>
  <si>
    <t>Tube EDTA 4 ml (bouchon mauve)</t>
  </si>
  <si>
    <t>Tube sec 8 ml (bouchon rouge)</t>
  </si>
  <si>
    <t>Détermination du Du</t>
  </si>
  <si>
    <t>Phénotypage éryhrocytaire étendu</t>
  </si>
  <si>
    <t>Titre en anticorps</t>
  </si>
  <si>
    <t>10 jours dans le frigo de la chaine (4°C)</t>
  </si>
  <si>
    <t xml:space="preserve">10 jours </t>
  </si>
  <si>
    <t>Identification des anticorps irréguliers</t>
  </si>
  <si>
    <t>Test de compatibilité sanguine</t>
  </si>
  <si>
    <t>Recherche d'agglutinines froides</t>
  </si>
  <si>
    <t>Prélèvement réalisé au laboratoire uniquement</t>
  </si>
  <si>
    <t>Rapide et à 37°C</t>
  </si>
  <si>
    <t>Recherche d'hématies fœtales (Kleihauer)</t>
  </si>
  <si>
    <t>8h</t>
  </si>
  <si>
    <t>Anticoagulant lupique</t>
  </si>
  <si>
    <t>Tube citraté 3,5 ml (bouchon bleu)</t>
  </si>
  <si>
    <t>Transfert rapide au laboratoire, endéans les 8h après le prélèvement</t>
  </si>
  <si>
    <t>24h à température ambiante</t>
  </si>
  <si>
    <t>Pas d'ajout possible. Un nouveau prélèvement est requis.</t>
  </si>
  <si>
    <t>Antithrombine III</t>
  </si>
  <si>
    <t>Anti-Xa HBPM</t>
  </si>
  <si>
    <t>Transfert rapide au laboratoire, endéans les 4h après le prélèvement</t>
  </si>
  <si>
    <t>4h</t>
  </si>
  <si>
    <t>Résistance à la protéine C activée (APCR)</t>
  </si>
  <si>
    <t>Plasma citraté congelé -20°C, analyse réalisée toutes les 2 semaines.</t>
  </si>
  <si>
    <t>D-dimères</t>
  </si>
  <si>
    <t>Tube citraté 3,5 ml (bouchon bleu) ou tube citraté pédiatrique 2,0 ml (bouchon bleu)</t>
  </si>
  <si>
    <t>Dépistage anti-PF4</t>
  </si>
  <si>
    <t>Facteur de von Willebrand</t>
  </si>
  <si>
    <t>Facteur II</t>
  </si>
  <si>
    <t>Plasma citraté congelé -20°C, analyse réalisée 1x/sem. Tous les vendredis</t>
  </si>
  <si>
    <t xml:space="preserve">4h </t>
  </si>
  <si>
    <t>Facteur V</t>
  </si>
  <si>
    <t>Facteur VII</t>
  </si>
  <si>
    <t>Facteur VIII</t>
  </si>
  <si>
    <t>Facteur IX</t>
  </si>
  <si>
    <t>Facteur X</t>
  </si>
  <si>
    <t>Facteur XI</t>
  </si>
  <si>
    <t>Facteur XII</t>
  </si>
  <si>
    <t>Facteur XIII</t>
  </si>
  <si>
    <t>Fibrinogène</t>
  </si>
  <si>
    <t xml:space="preserve">24h </t>
  </si>
  <si>
    <t>Homocystéine</t>
  </si>
  <si>
    <t>Sérum congelé</t>
  </si>
  <si>
    <t>Prélèvement réalisé au laboratoire ou en interne uniquement</t>
  </si>
  <si>
    <t>Sérum congelé -20°C, analyse réalisée 1x/sem. Tous les mercredis</t>
  </si>
  <si>
    <t>PFA (temps de saignement)</t>
  </si>
  <si>
    <t>Tube citraté 3,5 ml (bouchon bleu) en plus du tube citraté pour la routine</t>
  </si>
  <si>
    <t xml:space="preserve">24h à température ambiante </t>
  </si>
  <si>
    <t>Protéine C et S</t>
  </si>
  <si>
    <t>Transfert au laboratoire à TA, endéans les 4h après le prélèvement</t>
  </si>
  <si>
    <t>Plasma citraté congelé -20°C, analyse envoyé dans un autre labo Vivalia</t>
  </si>
  <si>
    <t>Laboratoire de biologie clinique de l'hôpital Vivalia de Marche-en-Famenne</t>
  </si>
  <si>
    <t>Rue du Vivier 21, 6900 Marche-en-Famenne</t>
  </si>
  <si>
    <t>063/55.59.20</t>
  </si>
  <si>
    <t>Temps de céphaline activée (TCA)</t>
  </si>
  <si>
    <t>Temps de prothrombine (PTT) + INR</t>
  </si>
  <si>
    <t>Transfert au laboratoire à TA, endéans les 8h après le prélèvement</t>
  </si>
  <si>
    <t>Temps de thrombine (TT)</t>
  </si>
  <si>
    <t>Indice de Rosner</t>
  </si>
  <si>
    <t>Plasma citraté congelé -20°C, uniquement en journée. 1x/jour (5 jours/7)</t>
  </si>
  <si>
    <t>Vitesse de sédimentation (VS)</t>
  </si>
  <si>
    <t>Tube citraté 1,6 ml (bouchon noir)</t>
  </si>
  <si>
    <t xml:space="preserve"> 5 jours à température ambiante</t>
  </si>
  <si>
    <t>Hémogramme (HB,GR,HCT,MCV,MCH,MCHC,GB,NEUTRO,EOSINO,LYMPHO,BASO,MONO,PLT)</t>
  </si>
  <si>
    <t>Tube EDTA 4 ml (bouchon mauve) ou tube EDTA pédiatrique 500 µl (bouchon rose)</t>
  </si>
  <si>
    <t>Transfert rapide au laboratoire à TA endéans les 12h après le prélèvement</t>
  </si>
  <si>
    <t>5 jours à température ambiante</t>
  </si>
  <si>
    <t>Formule leucocytaire au microscope digital</t>
  </si>
  <si>
    <t>5 jours à température ambiante                    Lame conservée 20 jours</t>
  </si>
  <si>
    <t>Plaquettes citratées</t>
  </si>
  <si>
    <t>Réticulocytes</t>
  </si>
  <si>
    <t xml:space="preserve">8h </t>
  </si>
  <si>
    <t>Schyzocytes</t>
  </si>
  <si>
    <t>Tétanos (Test rapide immunochromatographique pour les anticorps)</t>
  </si>
  <si>
    <t xml:space="preserve">5 jours </t>
  </si>
  <si>
    <t>Parasites sanguins (Ag)</t>
  </si>
  <si>
    <t>Goutte épaisse</t>
  </si>
  <si>
    <t>Cytologie liquide céphalo-rachidien (LCR)</t>
  </si>
  <si>
    <t>Liquide céphalo-rachidien</t>
  </si>
  <si>
    <t>TA (uniquement prélèvement interne)</t>
  </si>
  <si>
    <t>10 jours à 4°C en bactériologie</t>
  </si>
  <si>
    <t>Cytologie lavage broncho-alvéolaire (LBA)</t>
  </si>
  <si>
    <t>Liquide broncho-alvéolaire</t>
  </si>
  <si>
    <t>7 jours à température ambiante                    Lame conservée 4 mois</t>
  </si>
  <si>
    <t>Cytologie liquide biologique</t>
  </si>
  <si>
    <t>Liquide biologique (ascite, pleurale, articulaire, …)</t>
  </si>
  <si>
    <t>Recherche de cristaux</t>
  </si>
  <si>
    <t>Liquide articulaire</t>
  </si>
  <si>
    <t xml:space="preserve">7 jours à température ambiante </t>
  </si>
  <si>
    <t>Buffy coat</t>
  </si>
  <si>
    <t xml:space="preserve">5 jours à température ambiante </t>
  </si>
  <si>
    <t>Cytologie moelle</t>
  </si>
  <si>
    <t>Ponction de moelle</t>
  </si>
  <si>
    <t xml:space="preserve">TA </t>
  </si>
  <si>
    <t>Les lames sont conservées indéfiniement (à température ambiante)</t>
  </si>
  <si>
    <t>Cryoglobuline</t>
  </si>
  <si>
    <t>Pénicilloyl G (C1)</t>
  </si>
  <si>
    <t>Pénicilloyl V (C2)</t>
  </si>
  <si>
    <t xml:space="preserve"> Mélange animaux (chat, chien, cheval, vache) (EX1)</t>
  </si>
  <si>
    <t>Perruche (excréments) (E77)</t>
  </si>
  <si>
    <t>Mouton (épithélium) (E81)</t>
  </si>
  <si>
    <t>Perruche (plume) (E78)</t>
  </si>
  <si>
    <t>Lapin (épithélium) (E82)</t>
  </si>
  <si>
    <t>Poule (plumes) (E85)</t>
  </si>
  <si>
    <t>Alpha-lactalbumine (protéine du lactosérum) (F76)</t>
  </si>
  <si>
    <t>Caséines (protéines pricipales du lait) (F78)</t>
  </si>
  <si>
    <t>Beta-lactoglobuline (protéine du lactosérum) (F77)</t>
  </si>
  <si>
    <t>Fléole (recombinant rPhl p 5) (graminée) (G215)</t>
  </si>
  <si>
    <t>Fléole (recombinant rPhl p 1) (graminée) (G205)</t>
  </si>
  <si>
    <t>Poussière de maison (Greer) (H1)</t>
  </si>
  <si>
    <t>Poussière de maison (Hollister-Stier) (H2)</t>
  </si>
  <si>
    <t>Latex (K82)</t>
  </si>
  <si>
    <t>Cladosporium herbarum (M2)</t>
  </si>
  <si>
    <t>Candida albicans (M5)</t>
  </si>
  <si>
    <t>Alternaria alternata (M6)</t>
  </si>
  <si>
    <t>Bouleau (recombinant rBet v 4) (T220)</t>
  </si>
  <si>
    <t>Micropolyspora faeni (GM22)</t>
  </si>
  <si>
    <t>[L25] Immuno-allergologie</t>
  </si>
  <si>
    <t>[L25] Immuno-allergologie (IgE spécifique)</t>
  </si>
  <si>
    <t>[L25] Immuno-allergologie (IgG spécifique)</t>
  </si>
  <si>
    <t>[L25] Immuno-allergologie (auto-immunité)</t>
  </si>
  <si>
    <t>IgE totales</t>
  </si>
  <si>
    <t>PCR RSV</t>
  </si>
  <si>
    <t>PCR Clostridium difficile</t>
  </si>
  <si>
    <t>PCR Influenza (Grippe)</t>
  </si>
  <si>
    <t>Test antigénique SARS-CoV-2 (Covid-19)</t>
  </si>
  <si>
    <t>Test antigénique RSV</t>
  </si>
  <si>
    <t>Test antigénique Influenza A/B (Grippe)</t>
  </si>
  <si>
    <t xml:space="preserve">Frottis de nez - Aspiration nasopharyngée - Lavage bronchoalvéolaire </t>
  </si>
  <si>
    <t>Frottis vaginal - Frottis urétral - Sperme - Urine - Frottis endocervical</t>
  </si>
  <si>
    <t>Non conservé</t>
  </si>
  <si>
    <t>Rajoute impossible</t>
  </si>
  <si>
    <t>Selles</t>
  </si>
  <si>
    <t>PCR SARS-CoV-2 (Covid-19)</t>
  </si>
  <si>
    <t>Soja (GF14)</t>
  </si>
  <si>
    <t>Aspergillus fumigatus (M3)</t>
  </si>
  <si>
    <t>Aspergillus fumigatus (GM3)</t>
  </si>
  <si>
    <t>Alternaria alternata (GM6)</t>
  </si>
  <si>
    <t>Béta-lactoglobuline (GF77)</t>
  </si>
  <si>
    <t>1 semaine frigo (2-8°C)</t>
  </si>
  <si>
    <t>1 jour frigo (2-8°C)</t>
  </si>
  <si>
    <t>1 semaine au frigo (2-8°C)</t>
  </si>
  <si>
    <t>3 mois au congélateur (-20 à -25°C)</t>
  </si>
  <si>
    <t>2 jours maximum</t>
  </si>
  <si>
    <t>Thyroglobuline</t>
  </si>
  <si>
    <t>Ac anti-thyroglobuline (anti-tg)</t>
  </si>
  <si>
    <t>Ac anti-thyroperoxydase (anti-TPO)</t>
  </si>
  <si>
    <t>Alpha-foetoprotéine (AFP)</t>
  </si>
  <si>
    <t>Antigène HBs (Hépatite B)</t>
  </si>
  <si>
    <t>Anticorps anti-Hbs (Hépatite B)</t>
  </si>
  <si>
    <t>Anticorps anti-HBc (Hépatite B)</t>
  </si>
  <si>
    <t>IgG anti-SARS-CoV-2</t>
  </si>
  <si>
    <t>IgG anti-SARS-CoV-2 
(protéine S)</t>
  </si>
  <si>
    <t>Anticorps anti-EBNA (EBV)</t>
  </si>
  <si>
    <t>HIV antigènes et anticorps</t>
  </si>
  <si>
    <t>Neuron Specific Enolase (NSE)</t>
  </si>
  <si>
    <t>Procalcitonine (PCT)</t>
  </si>
  <si>
    <t>Antigène spécifique de prostate (PSA) libre</t>
  </si>
  <si>
    <t>Antigène spécifique de prostate (PSA) totale</t>
  </si>
  <si>
    <t>Sex hormone-binding globulin (SHBG)</t>
  </si>
  <si>
    <t>Antigène Hbe (Hépatite B)</t>
  </si>
  <si>
    <t>Anticorps anti-Hbe (Hépatite B)</t>
  </si>
  <si>
    <t>Mullerian Inhib.Subst. (AMH)</t>
  </si>
  <si>
    <t>Zoster virus IgG</t>
  </si>
  <si>
    <t>Paul et Bunnel (PB)</t>
  </si>
  <si>
    <t>Ammonium (NH4+)</t>
  </si>
  <si>
    <t>Osmolalité</t>
  </si>
  <si>
    <t>2000g ; 10 min</t>
  </si>
  <si>
    <t>900g ; 5 min</t>
  </si>
  <si>
    <t xml:space="preserve">2000g ; 2 x 10 min </t>
  </si>
  <si>
    <t>190 g ; 10 min</t>
  </si>
  <si>
    <t>1h</t>
  </si>
  <si>
    <t>1 semaine au congélateur (-20 à -25°C)</t>
  </si>
  <si>
    <t>3 semaines</t>
  </si>
  <si>
    <t xml:space="preserve">2-8°C </t>
  </si>
  <si>
    <r>
      <rPr>
        <b/>
        <sz val="11"/>
        <color theme="1"/>
        <rFont val="Calibri"/>
        <family val="2"/>
        <scheme val="minor"/>
      </rPr>
      <t xml:space="preserve">PCR IST </t>
    </r>
    <r>
      <rPr>
        <sz val="11"/>
        <color theme="1"/>
        <rFont val="Calibri"/>
        <family val="2"/>
        <scheme val="minor"/>
      </rPr>
      <t xml:space="preserve">
(Neisseria gonorrhoeae, Chlamydia trachomatis, Trichomonas vaginalis, Mycoplasma genitalium, Mycoplasma hominis, Ureaplasma urealyticum,  Ureaplasma parvum)</t>
    </r>
  </si>
  <si>
    <t>Volume minimum</t>
  </si>
  <si>
    <t>100µl</t>
  </si>
  <si>
    <t>5ml</t>
  </si>
  <si>
    <t>2 semaines &lt;-18°C</t>
  </si>
  <si>
    <t>1ml</t>
  </si>
  <si>
    <t>1 semaine &lt;-18°C</t>
  </si>
  <si>
    <t>Electrophorèse des protéines sériques</t>
  </si>
  <si>
    <t xml:space="preserve">Tube sec </t>
  </si>
  <si>
    <t>10 jours, 2-8°C</t>
  </si>
  <si>
    <t>5 jours 2-8°C</t>
  </si>
  <si>
    <t>1 jour (hors w-e)</t>
  </si>
  <si>
    <t xml:space="preserve">Immunofixation </t>
  </si>
  <si>
    <t>Tube EDTA</t>
  </si>
  <si>
    <t>800µl</t>
  </si>
  <si>
    <t>CDT</t>
  </si>
  <si>
    <t>Electrophorèse de l'hémoglobine</t>
  </si>
  <si>
    <t>Ceruloplasmine</t>
  </si>
  <si>
    <t>Tube hépariné</t>
  </si>
  <si>
    <t xml:space="preserve">100µl </t>
  </si>
  <si>
    <t>Retinol binding protein (RBP)</t>
  </si>
  <si>
    <t>Tube hépariné ou plasma EDTA</t>
  </si>
  <si>
    <t>Beta2-microglobuline</t>
  </si>
  <si>
    <t>5 jours et 2 jours pour urine</t>
  </si>
  <si>
    <t>Facteur rhumatoïde (FR)</t>
  </si>
  <si>
    <t>2000g ; 10 min 37°C</t>
  </si>
  <si>
    <t>1500g ; 5 min</t>
  </si>
  <si>
    <t>Urines 24h non acidifiée</t>
  </si>
  <si>
    <t>Matériel d'échantillonnage ou modalités spéciales</t>
  </si>
  <si>
    <t>Sédiment urinaire (pH, acétone, glucose, protéine, densité, GB, GR, cristaux, germes, cylindres, cellules épithéliales, levures)</t>
  </si>
  <si>
    <t>Urine (mi-jet)</t>
  </si>
  <si>
    <t>4°C si analyse non réalisée dans les 2h</t>
  </si>
  <si>
    <t>3 jours à 4°C</t>
  </si>
  <si>
    <t>Legionella (recherche antigénique) sur urine</t>
  </si>
  <si>
    <t>Pneumocoque (recherche antigénique) sur urine</t>
  </si>
  <si>
    <t>Morphologie des globules rouges sur urine</t>
  </si>
  <si>
    <t>Transfert rapide au laboratoire entre 4-8°C endéans les 4h après le prélèvement</t>
  </si>
  <si>
    <t>HCG urinaire</t>
  </si>
  <si>
    <t>CHU de Liège (confirmation et analyse quantitative)</t>
  </si>
  <si>
    <t>Transfert rapide au laboratoire entre 4-8°C endéans les 12h après le prélèvement</t>
  </si>
  <si>
    <t>Culture aérobie d'un prélèvement urinaire</t>
  </si>
  <si>
    <t>Culture levures d'un prélèvement urinaire</t>
  </si>
  <si>
    <t>Recherche de Streptococcus agalactiae (groupe B) chez le nouveau-né (&lt; 2 mois) sur urine</t>
  </si>
  <si>
    <t>PCR Chlamydia trachomatis et Neisseria gonorrhée sur urine</t>
  </si>
  <si>
    <t>4°C si analyse réalisée endéans les 5 jours (sinon -18°C). Analyse réalisée minimum 1x/semaine</t>
  </si>
  <si>
    <t>Culture aérobie d'un prélèvement respiratoire</t>
  </si>
  <si>
    <t>Aspiration endo-trachéale, aspiration bronchique, expectoration, aspiration naso-pharyngée, lavage broncho-alvéolaire, frottis de gorge, frottis de nez, frottis naso-pharyngé, frottis de sinus, frottis de bouche, autre voie respiratoire</t>
  </si>
  <si>
    <t>TA endéans les 4h après le prélèvement</t>
  </si>
  <si>
    <t>4°C si analyse non réalisée dans les 12h</t>
  </si>
  <si>
    <t>10 jours à TA</t>
  </si>
  <si>
    <t>Culture levures d'un prélèvement respiratoire</t>
  </si>
  <si>
    <t>Culture anaérobie d'un prélèvement respiratoire</t>
  </si>
  <si>
    <t>Frottis de sinus, autre voie respiratoire (site profond)</t>
  </si>
  <si>
    <t>Pot stérile</t>
  </si>
  <si>
    <t>Recherche de mycobactéries par culture (+ examen direct : Ziehl)</t>
  </si>
  <si>
    <t>Recherche de l'association fuso-spirillaire de Vincent (angine de Vincent)</t>
  </si>
  <si>
    <t>Frottis de gorge</t>
  </si>
  <si>
    <t>Recherche antigènique Streptococcus pyogenes (groupe A)</t>
  </si>
  <si>
    <t>PCR Herpès simplex (types 1 et 2) (hors tractus génital)</t>
  </si>
  <si>
    <t>Frottis de bouche, autre voie respiratoire (frottis de lèvre, …), frottis occulaire</t>
  </si>
  <si>
    <t>Aspiration naso-pharyngée, lavage broncho-alvéolaire, frottis naso-pharyngé</t>
  </si>
  <si>
    <t>4°C si analyse non réalisée dans les 12h. Analyse réalisée au cas par cas du lundi au vendredi de 8h30 à 16h30.</t>
  </si>
  <si>
    <t>Culture aérobie d'un prélèvement de pus de …</t>
  </si>
  <si>
    <t>Biopsie, drain, frottis oculaire, frottis d'oreille, cathéter, lamelle, redon, salle d'op, salle d'op pour broyage (billes), pus divers, bile, lait maternel, liquide articulaire, liquide d'ascite, liquide gastrique, liquide péritonéal, liquide pleural, liquide péricardique, liquide divers, plaie diverse, plaie chirurgicale, plaie d'escarre, plaie peau, plaie d'ulcère</t>
  </si>
  <si>
    <t>Culture anaérobie d'un prélèvement de pus de …</t>
  </si>
  <si>
    <t>Culture levures d'un prélèvement de pus de …</t>
  </si>
  <si>
    <t>Culture MRSA d'un prélèvement de pus de …</t>
  </si>
  <si>
    <t>Recherche de mycobactéries par culture (+ examen direct : Ziehl) d'un prélèvement de pus de …</t>
  </si>
  <si>
    <t>Biopsie, salle d'op, salle d'op pour broyage (billes), pus divers, liquide articulaire, liquide d'ascite, liquide gastrique, liquide péritonéal, liquide pleural, liquide péricardique, liquide divers, plaie diverse, plaie chirurgicale, plaie d'escarre, plaie peau, plaie d'ulcère</t>
  </si>
  <si>
    <t>Culture aérobie d'un liquide céphalo-rachidien (LCR)</t>
  </si>
  <si>
    <t>TA, acheminement rapide au laboratoire après le prélèvement (&lt; 30 min)</t>
  </si>
  <si>
    <t>10 jours entre 4-8°C</t>
  </si>
  <si>
    <t>Culture anaérobie d'un liquide céphalo-rachidien (LCR)</t>
  </si>
  <si>
    <t>Culture levures (y compris Cryptococcus) d'un liquide céphalo-rachidien (LCR)</t>
  </si>
  <si>
    <t>Culture aérobie d'un prélèvement du tractus génital</t>
  </si>
  <si>
    <t>Frottis vaginal, frottis cervical, frottis de placenta (face fœtale et face maternelle), frottis urétral, sperme, stérilet, génital divers</t>
  </si>
  <si>
    <t>Culture anaérobie d'un prélèvement du tractus génital</t>
  </si>
  <si>
    <t>Culture levures d'un prélèvement du tractus génital</t>
  </si>
  <si>
    <t>Culture MRSA d'un prélèvement du tractus génital</t>
  </si>
  <si>
    <t>Culture Gardnerella vaginalis d'un prélèvement du tractus génital</t>
  </si>
  <si>
    <t>Culture Neisseria gonorrhée d'un prélèvement du tractus génital</t>
  </si>
  <si>
    <t>Culture Mycoplasma hominis et Ureaplasma urealyticum d'un prélèvement du tractus génital</t>
  </si>
  <si>
    <t>Recherche de Trichomonas vaginalis par microscopie d'un prélèvement du tractus génital</t>
  </si>
  <si>
    <t>Frottis vaginal, frottis cervical, frottis urétral, génital divers</t>
  </si>
  <si>
    <t>PCR Chlamydia trachomatis et Neisseria gonorrhée sur un prélèvement du tractus génital</t>
  </si>
  <si>
    <t>Frottis vaginal, frottis cervical, frottis urétral, génital divers, POOL (rectum-gorge-urètre)</t>
  </si>
  <si>
    <t>PCR Herpès simplex (types 1 et 2) sur un prélèvement du tractus génital</t>
  </si>
  <si>
    <t>Dépistage prénatal du Streptococcus agalactiae (groupe B)</t>
  </si>
  <si>
    <t>Frottis vagino-rectal</t>
  </si>
  <si>
    <t xml:space="preserve">37°C </t>
  </si>
  <si>
    <t>Dépistage chez le nouveau-né du Streptococcus agalactiae (groupe B)</t>
  </si>
  <si>
    <t>Frottis périphériques (frottis bouche et frottis creux-axillaire)</t>
  </si>
  <si>
    <t>Hémoculture (cultures aérobie + levures)</t>
  </si>
  <si>
    <t>Sang</t>
  </si>
  <si>
    <t>Transfert rapide au laboratoire à TA après le prélèvement</t>
  </si>
  <si>
    <t>TA endéans les 2h</t>
  </si>
  <si>
    <t>Hémoculture (cultures anaérobie + levures)</t>
  </si>
  <si>
    <t xml:space="preserve">Flacon hémoculture anaérobie (bouchon mauve) </t>
  </si>
  <si>
    <t>Hémoculture pédiatrique (cultures aérobie et anaérobie + levures)</t>
  </si>
  <si>
    <t xml:space="preserve">Flacon hémoculture pédiatrique (bouchon gris) </t>
  </si>
  <si>
    <t>Hémoculture (culture mycobactéries)</t>
  </si>
  <si>
    <t xml:space="preserve">Flacon hémoculture Myco/Lytic (bouchon rouge) </t>
  </si>
  <si>
    <t>Liquide divers dans hémoculture (cultures aérobie et anaérobie + levures)</t>
  </si>
  <si>
    <t> Culture aérobie d'un prélèvement de selles (Salmonella, Shigella, Yersinia et Campylobacter)</t>
  </si>
  <si>
    <t>Pot stérile bouchon brun</t>
  </si>
  <si>
    <t>Volume minimum : équivalent d'une noisette de selles. Volume maximum : moitié du pot.</t>
  </si>
  <si>
    <t> Culture E. coli O157 (pathogène)</t>
  </si>
  <si>
    <t>Recherche antigénique Campylobacter</t>
  </si>
  <si>
    <t>Recherche de sang occulte dans un prélèvement de selles</t>
  </si>
  <si>
    <t>Recherche du Clostridium difficile (+ toxine) dans un prélèvement de selles</t>
  </si>
  <si>
    <t>Recherche antigénique Rotavirus (uniquement chez les enfants &lt; 2 ans)</t>
  </si>
  <si>
    <t>Recherche antigénique Norovirus</t>
  </si>
  <si>
    <t>Recherche antigénique Giardia lamblia et Cryptosporidium (parasites)</t>
  </si>
  <si>
    <t>Recherche de parasites par microscopie (retour de voyage ou demande particulière)</t>
  </si>
  <si>
    <t>Recherche d'oxyures et de Taenia (scotch test)</t>
  </si>
  <si>
    <t>Scotch test</t>
  </si>
  <si>
    <t>Lame + scotch transparent</t>
  </si>
  <si>
    <t>Recherche antigénique Helicobacter pylori</t>
  </si>
  <si>
    <t>Recherche de shigatoxines (toxines produites par E. coli O157)</t>
  </si>
  <si>
    <t>Dépistage CPE (entérobactéries productrices
de carbapénémases)</t>
  </si>
  <si>
    <t>Frottis rectal</t>
  </si>
  <si>
    <t>Dépistage VRE (entérocoques résistants à la vancomycine)</t>
  </si>
  <si>
    <t>Dépistage MRSA (Staphylococcus aureus méthicilline résistant)</t>
  </si>
  <si>
    <t>Frottis gorge, creux-axillaire, pli inguinal</t>
  </si>
  <si>
    <t>Rercherche de dermatophytes (culture et examen direct)</t>
  </si>
  <si>
    <t>Cheveux, ongles, squames et phanères divers</t>
  </si>
  <si>
    <t>Plusieurs morceaux sont nécessaires</t>
  </si>
  <si>
    <t>Contrôle de stérilité des eaux de dialyse</t>
  </si>
  <si>
    <t>Eaux des différents osmoseurs</t>
  </si>
  <si>
    <t>Se référer à la procédure du service en question</t>
  </si>
  <si>
    <t>Contrôle de stérilité des endoscopes</t>
  </si>
  <si>
    <t>Eaux des différents endoscopes</t>
  </si>
  <si>
    <t>Contrôle de stérilité des surfaces et air ambiant de PMA</t>
  </si>
  <si>
    <t xml:space="preserve">Boites de sédimentation et/ou boites countact </t>
  </si>
  <si>
    <t>Contrôle de stérilité des liquides de rinçage de PMA</t>
  </si>
  <si>
    <t>Liquides de rinçage</t>
  </si>
  <si>
    <t>Pot ou tube stérile</t>
  </si>
  <si>
    <r>
      <rPr>
        <b/>
        <sz val="11"/>
        <color theme="1"/>
        <rFont val="Calibri"/>
        <family val="2"/>
        <scheme val="minor"/>
      </rPr>
      <t>Panel méningé</t>
    </r>
    <r>
      <rPr>
        <sz val="11"/>
        <color theme="1"/>
        <rFont val="Calibri"/>
        <family val="2"/>
        <scheme val="minor"/>
      </rPr>
      <t xml:space="preserve"> (Escherichia coli K1, Haemophilus influenzae, Listeria monocytogenes,
Neisseria meningitidis,
Streptococcus agalactiae,
Streptococcus pneumoniae,
Streptococcus pyogenes,
Mycoplasma pneumoniae,
Herpes simplex virus 1, Herpes simplex virus 2,
Human herpes virus 6, Enterovirus,
Human parechovirus, Varicella-zoster virus,
Cryptococcus gattii/Cryptococcus neoformans)</t>
    </r>
  </si>
  <si>
    <t>Type de matériel biologique</t>
  </si>
  <si>
    <t xml:space="preserve"> Aspiration nasopharyngée - Lavage bronchoalvéolaire </t>
  </si>
  <si>
    <t>Frottis nasopharyngée</t>
  </si>
  <si>
    <r>
      <rPr>
        <b/>
        <sz val="11"/>
        <color theme="1"/>
        <rFont val="Calibri"/>
        <family val="2"/>
        <scheme val="minor"/>
      </rPr>
      <t xml:space="preserve">Panel respiratoire </t>
    </r>
    <r>
      <rPr>
        <sz val="11"/>
        <color theme="1"/>
        <rFont val="Calibri"/>
        <family val="2"/>
        <scheme val="minor"/>
      </rPr>
      <t>(Influenza A, Influenza A subtype H1N1/2009, Influenza A subtype H1, Influenza A subtype H3, Influenza B, Coronavirus 229E, Coronavirus HKU1, Coronavirus NL63, Coronavirus OC43, SARS-CoV-2, Parainfluenza virus 1, Parainfluenza virus 2, Parainfluenza virus 3, Parainfluenza virus 4, Respiratory syncytial virus A/B, Human metapneumovirus A/B, Adenovirus, Rhinovirus/Enterovirus, Mycoplasma pneumoniae, Bordetella pertussis, Chlamydia pneumoniae)</t>
    </r>
  </si>
  <si>
    <t>Plasma</t>
  </si>
  <si>
    <t>DOMAINE SART TILMAN B35, 4000 LIEGE</t>
  </si>
  <si>
    <t>04/3667695</t>
  </si>
  <si>
    <t>1h si urgence
4h externes</t>
  </si>
  <si>
    <t>12h</t>
  </si>
  <si>
    <t>6 semaines</t>
  </si>
  <si>
    <t>Pas de conservation</t>
  </si>
  <si>
    <t>Culture champignons d'un prélèvement respiratoire</t>
  </si>
  <si>
    <t>lavage broncho-alvéolaire</t>
  </si>
  <si>
    <t>Culture champignon d'un prélèvement de pus de …</t>
  </si>
  <si>
    <t>frottis oculaire</t>
  </si>
  <si>
    <t>Culture champignon (y compris Cryptococcus) d'un liquide céphalo-rachidien (LCR)</t>
  </si>
  <si>
    <t>Délai d'ajoursoursout de l'analyse
(doit refléter ce qui est pratiqué au labo)</t>
  </si>
  <si>
    <t>42 jours</t>
  </si>
  <si>
    <t>De préférence, prélèvement réalisé au laboratoire. Sinon transfert rapide au laboratoire , endéans les 4h après le prélèvement.</t>
  </si>
  <si>
    <t>Borrélia IgM II</t>
  </si>
  <si>
    <t>Borrélia IgG</t>
  </si>
  <si>
    <t>Chlamydia trachomatis IgA</t>
  </si>
  <si>
    <t>Chlamydia trachomatis IgG</t>
  </si>
  <si>
    <t>Varicelle IgM</t>
  </si>
  <si>
    <t>Herpes simplex IgM</t>
  </si>
  <si>
    <t>Herpes simplex IgG</t>
  </si>
  <si>
    <t>Syphilis TPHA</t>
  </si>
  <si>
    <t>Syphilis VDRL</t>
  </si>
  <si>
    <t>Dots Anti-Borrelia IgM et IgG</t>
  </si>
  <si>
    <t>[L20] Sérologie infectieuse</t>
  </si>
  <si>
    <t>[L20] Auto-immunité</t>
  </si>
  <si>
    <t>[L26] CORELAB - Chimie</t>
  </si>
  <si>
    <t>Selle</t>
  </si>
  <si>
    <t>-20 à -25°C</t>
  </si>
  <si>
    <r>
      <rPr>
        <b/>
        <sz val="11"/>
        <color theme="1"/>
        <rFont val="Calibri"/>
        <family val="2"/>
        <scheme val="minor"/>
      </rPr>
      <t>Toxicologie</t>
    </r>
    <r>
      <rPr>
        <sz val="11"/>
        <color theme="1"/>
        <rFont val="Calibri"/>
        <family val="2"/>
        <scheme val="minor"/>
      </rPr>
      <t xml:space="preserve"> </t>
    </r>
    <r>
      <rPr>
        <b/>
        <sz val="11"/>
        <color theme="1"/>
        <rFont val="Calibri"/>
        <family val="2"/>
        <scheme val="minor"/>
      </rPr>
      <t>urinaire</t>
    </r>
    <r>
      <rPr>
        <sz val="11"/>
        <color theme="1"/>
        <rFont val="Calibri"/>
        <family val="2"/>
        <scheme val="minor"/>
      </rPr>
      <t xml:space="preserve"> (recherche qualitative : amphétamine, cocaïne, cannabis, méthamphétamine, morphine, ecstasy, méthadone, antidépresseurs tricycliques, barbituriques, benzodiazépines)</t>
    </r>
  </si>
  <si>
    <r>
      <rPr>
        <b/>
        <sz val="11"/>
        <color theme="1"/>
        <rFont val="Calibri"/>
        <family val="2"/>
        <scheme val="minor"/>
      </rPr>
      <t>Parasites</t>
    </r>
    <r>
      <rPr>
        <sz val="11"/>
        <color theme="1"/>
        <rFont val="Calibri"/>
        <family val="2"/>
        <scheme val="minor"/>
      </rPr>
      <t xml:space="preserve"> (recherche par microscopie : Trichomonas vaginalis et Schistosome) </t>
    </r>
    <r>
      <rPr>
        <b/>
        <sz val="11"/>
        <color theme="1"/>
        <rFont val="Calibri"/>
        <family val="2"/>
        <scheme val="minor"/>
      </rPr>
      <t>sur urine</t>
    </r>
  </si>
  <si>
    <r>
      <rPr>
        <b/>
        <sz val="11"/>
        <color theme="1"/>
        <rFont val="Calibri"/>
        <family val="2"/>
        <scheme val="minor"/>
      </rPr>
      <t>Panel</t>
    </r>
    <r>
      <rPr>
        <sz val="11"/>
        <color theme="1"/>
        <rFont val="Calibri"/>
        <family val="2"/>
        <scheme val="minor"/>
      </rPr>
      <t xml:space="preserve"> </t>
    </r>
    <r>
      <rPr>
        <b/>
        <sz val="11"/>
        <color theme="1"/>
        <rFont val="Calibri"/>
        <family val="2"/>
        <scheme val="minor"/>
      </rPr>
      <t>respiratoire</t>
    </r>
    <r>
      <rPr>
        <sz val="11"/>
        <color theme="1"/>
        <rFont val="Calibri"/>
        <family val="2"/>
        <scheme val="minor"/>
      </rPr>
      <t xml:space="preserve"> (Influenza A, Influenza A subtype H1N1/2009, Influenza A subtype H1, Influenza A subtype H3, Influenza B, Coronavirus 229E, Coronavirus HKU1, Coronavirus NL63, Coronavirus OC43, SARS-CoV-2, Parainfluenza virus 1, Parainfluenza virus 2, Parainfluenza virus 3, Parainfluenza virus 4, Respiratory syncytial virus A/B, Human metapneumovirus A/B, Adenovirus, Rhinovirus/Enterovirus, Mycoplasma pneumoniae, Bordetella pertussis, Chlamydia pneumoniae</t>
    </r>
  </si>
  <si>
    <r>
      <rPr>
        <b/>
        <sz val="11"/>
        <color theme="1"/>
        <rFont val="Calibri"/>
        <family val="2"/>
        <scheme val="minor"/>
      </rPr>
      <t>Panel</t>
    </r>
    <r>
      <rPr>
        <sz val="11"/>
        <color theme="1"/>
        <rFont val="Calibri"/>
        <family val="2"/>
        <scheme val="minor"/>
      </rPr>
      <t xml:space="preserve"> </t>
    </r>
    <r>
      <rPr>
        <b/>
        <sz val="11"/>
        <color theme="1"/>
        <rFont val="Calibri"/>
        <family val="2"/>
        <scheme val="minor"/>
      </rPr>
      <t>méningé</t>
    </r>
    <r>
      <rPr>
        <sz val="11"/>
        <color theme="1"/>
        <rFont val="Calibri"/>
        <family val="2"/>
        <scheme val="minor"/>
      </rPr>
      <t xml:space="preserve"> (Escherichia coli K1, Haemophilus influenzae, Listeria monocytogenes,
Neisseria meningitidis,
Streptococcus agalactiae,
Streptococcus pneumoniae,
Streptococcus pyogenes,
Mycoplasma pneumoniae,
Herpes simplex virus 1, Herpes simplex virus 2,
Human herpes virus 6, Enterovirus,
Human parechovirus, Varicella-zoster virus,
Cryptococcus gattii/Cryptococcus neoformans)</t>
    </r>
  </si>
  <si>
    <t>[L14] Prélèvement (tests dynamiques)</t>
  </si>
  <si>
    <t>2000g ; 10min</t>
  </si>
  <si>
    <r>
      <t xml:space="preserve">Conditions et durée de conservation </t>
    </r>
    <r>
      <rPr>
        <b/>
        <u/>
        <sz val="12"/>
        <color theme="1"/>
        <rFont val="Calibri"/>
        <family val="2"/>
        <scheme val="minor"/>
      </rPr>
      <t>AVANT</t>
    </r>
    <r>
      <rPr>
        <b/>
        <sz val="12"/>
        <color theme="1"/>
        <rFont val="Calibri"/>
        <family val="2"/>
        <scheme val="minor"/>
      </rPr>
      <t xml:space="preserve"> analyse</t>
    </r>
  </si>
  <si>
    <r>
      <t xml:space="preserve">Conditions de conservation </t>
    </r>
    <r>
      <rPr>
        <b/>
        <u/>
        <sz val="12"/>
        <color theme="1"/>
        <rFont val="Calibri"/>
        <family val="2"/>
        <scheme val="minor"/>
      </rPr>
      <t>APRES</t>
    </r>
    <r>
      <rPr>
        <b/>
        <sz val="12"/>
        <color theme="1"/>
        <rFont val="Calibri"/>
        <family val="2"/>
        <scheme val="minor"/>
      </rPr>
      <t xml:space="preserve"> analyse</t>
    </r>
  </si>
  <si>
    <t>Sang total</t>
  </si>
  <si>
    <t>Sang total et sérum</t>
  </si>
  <si>
    <t>Sérum et plasma</t>
  </si>
  <si>
    <r>
      <t xml:space="preserve">Tube sec </t>
    </r>
    <r>
      <rPr>
        <b/>
        <u/>
        <sz val="11"/>
        <color rgb="FFFF0000"/>
        <rFont val="Calibri"/>
        <family val="2"/>
        <scheme val="minor"/>
      </rPr>
      <t>sur glace</t>
    </r>
  </si>
  <si>
    <r>
      <t xml:space="preserve">De préférence, prélèvement au laboratoire (sur glace). Sinon transfert rapide au laboratoire </t>
    </r>
    <r>
      <rPr>
        <b/>
        <u/>
        <sz val="11"/>
        <color theme="1"/>
        <rFont val="Calibri"/>
        <family val="2"/>
        <scheme val="minor"/>
      </rPr>
      <t>sur glace ou transfert rapide au laboratoire à -20°C.</t>
    </r>
  </si>
  <si>
    <t>Bidon urine 24h</t>
  </si>
  <si>
    <r>
      <t xml:space="preserve">Tube EDTA </t>
    </r>
    <r>
      <rPr>
        <b/>
        <u/>
        <sz val="11"/>
        <color rgb="FFCC00FF"/>
        <rFont val="Calibri"/>
        <family val="2"/>
        <scheme val="minor"/>
      </rPr>
      <t>sur glace</t>
    </r>
  </si>
  <si>
    <t>Pot stérile bouchon jaune 50 ml</t>
  </si>
  <si>
    <r>
      <t xml:space="preserve">Ecouvillon </t>
    </r>
    <r>
      <rPr>
        <b/>
        <sz val="11"/>
        <color rgb="FFCC00FF"/>
        <rFont val="Calibri"/>
        <family val="2"/>
        <scheme val="minor"/>
      </rPr>
      <t>rose</t>
    </r>
    <r>
      <rPr>
        <sz val="11"/>
        <color rgb="FFCC00FF"/>
        <rFont val="Calibri"/>
        <family val="2"/>
        <scheme val="minor"/>
      </rPr>
      <t xml:space="preserve"> </t>
    </r>
    <r>
      <rPr>
        <sz val="11"/>
        <color theme="1"/>
        <rFont val="Calibri"/>
        <family val="2"/>
        <scheme val="minor"/>
      </rPr>
      <t xml:space="preserve">ou </t>
    </r>
    <r>
      <rPr>
        <b/>
        <sz val="11"/>
        <color rgb="FFFF9900"/>
        <rFont val="Calibri"/>
        <family val="2"/>
        <scheme val="minor"/>
      </rPr>
      <t>orange</t>
    </r>
    <r>
      <rPr>
        <sz val="11"/>
        <color theme="1"/>
        <rFont val="Calibri"/>
        <family val="2"/>
        <scheme val="minor"/>
      </rPr>
      <t xml:space="preserve"> (petit)</t>
    </r>
  </si>
  <si>
    <r>
      <t xml:space="preserve">Frottis : écouvillon </t>
    </r>
    <r>
      <rPr>
        <b/>
        <sz val="11"/>
        <color rgb="FF00B0F0"/>
        <rFont val="Calibri"/>
        <family val="2"/>
        <scheme val="minor"/>
      </rPr>
      <t>bleu DNA/RNA (Mswab)</t>
    </r>
    <r>
      <rPr>
        <sz val="11"/>
        <rFont val="Calibri"/>
        <family val="2"/>
        <scheme val="minor"/>
      </rPr>
      <t>, rose et orange (petit)</t>
    </r>
  </si>
  <si>
    <r>
      <t>Frottis : écouvillon</t>
    </r>
    <r>
      <rPr>
        <b/>
        <sz val="11"/>
        <color rgb="FF2FEBFF"/>
        <rFont val="Calibri"/>
        <family val="2"/>
        <scheme val="minor"/>
      </rPr>
      <t xml:space="preserve"> </t>
    </r>
    <r>
      <rPr>
        <b/>
        <sz val="11"/>
        <color rgb="FF00B0F0"/>
        <rFont val="Calibri"/>
        <family val="2"/>
        <scheme val="minor"/>
      </rPr>
      <t>bleu DNA/RNA (Mswab)</t>
    </r>
    <r>
      <rPr>
        <sz val="11"/>
        <rFont val="Calibri"/>
        <family val="2"/>
        <scheme val="minor"/>
      </rPr>
      <t>, rose et orange (petit)</t>
    </r>
  </si>
  <si>
    <r>
      <rPr>
        <b/>
        <sz val="11"/>
        <color theme="1"/>
        <rFont val="Calibri"/>
        <family val="2"/>
        <scheme val="minor"/>
      </rPr>
      <t>Sperme</t>
    </r>
    <r>
      <rPr>
        <sz val="11"/>
        <color theme="1"/>
        <rFont val="Calibri"/>
        <family val="2"/>
        <scheme val="minor"/>
      </rPr>
      <t xml:space="preserve"> : pot stérile. 
</t>
    </r>
    <r>
      <rPr>
        <b/>
        <sz val="11"/>
        <color theme="1"/>
        <rFont val="Calibri"/>
        <family val="2"/>
        <scheme val="minor"/>
      </rPr>
      <t>Frottis</t>
    </r>
    <r>
      <rPr>
        <sz val="11"/>
        <color theme="1"/>
        <rFont val="Calibri"/>
        <family val="2"/>
        <scheme val="minor"/>
      </rPr>
      <t xml:space="preserve"> : écouvillon</t>
    </r>
    <r>
      <rPr>
        <b/>
        <sz val="11"/>
        <color rgb="FF2FEBFF"/>
        <rFont val="Calibri"/>
        <family val="2"/>
        <scheme val="minor"/>
      </rPr>
      <t xml:space="preserve"> </t>
    </r>
    <r>
      <rPr>
        <b/>
        <sz val="11"/>
        <color rgb="FF00B0F0"/>
        <rFont val="Calibri"/>
        <family val="2"/>
        <scheme val="minor"/>
      </rPr>
      <t>bleu DNA/RNA (Mswab)</t>
    </r>
    <r>
      <rPr>
        <sz val="11"/>
        <rFont val="Calibri"/>
        <family val="2"/>
        <scheme val="minor"/>
      </rPr>
      <t>, rose et orange (petit)</t>
    </r>
    <r>
      <rPr>
        <sz val="11"/>
        <color theme="1"/>
        <rFont val="Calibri"/>
        <family val="2"/>
        <scheme val="minor"/>
      </rPr>
      <t xml:space="preserve">
</t>
    </r>
    <r>
      <rPr>
        <b/>
        <sz val="11"/>
        <color theme="1"/>
        <rFont val="Calibri"/>
        <family val="2"/>
        <scheme val="minor"/>
      </rPr>
      <t>Urine</t>
    </r>
    <r>
      <rPr>
        <sz val="11"/>
        <color theme="1"/>
        <rFont val="Calibri"/>
        <family val="2"/>
        <scheme val="minor"/>
      </rPr>
      <t xml:space="preserve"> : </t>
    </r>
    <r>
      <rPr>
        <b/>
        <sz val="11"/>
        <color theme="7"/>
        <rFont val="Calibri"/>
        <family val="2"/>
        <scheme val="minor"/>
      </rPr>
      <t>Pot stérile bouchon jaune 50 ml ou tube STARSTED bouchon jaune Monovette 10 ml</t>
    </r>
    <r>
      <rPr>
        <b/>
        <sz val="11"/>
        <color rgb="FFFF9900"/>
        <rFont val="Calibri"/>
        <family val="2"/>
        <scheme val="minor"/>
      </rPr>
      <t>.</t>
    </r>
    <r>
      <rPr>
        <sz val="11"/>
        <color theme="1"/>
        <rFont val="Calibri"/>
        <family val="2"/>
        <scheme val="minor"/>
      </rPr>
      <t xml:space="preserve"> 
</t>
    </r>
    <r>
      <rPr>
        <b/>
        <i/>
        <u/>
        <sz val="11"/>
        <color theme="1"/>
        <rFont val="Calibri"/>
        <family val="2"/>
        <scheme val="minor"/>
      </rPr>
      <t>PAS D'ACIDE BORIQUE !</t>
    </r>
    <r>
      <rPr>
        <sz val="11"/>
        <color theme="1"/>
        <rFont val="Calibri"/>
        <family val="2"/>
        <scheme val="minor"/>
      </rPr>
      <t xml:space="preserve"> (INTERFERENCES)</t>
    </r>
  </si>
  <si>
    <r>
      <rPr>
        <b/>
        <sz val="11"/>
        <color theme="7"/>
        <rFont val="Calibri"/>
        <family val="2"/>
        <scheme val="minor"/>
      </rPr>
      <t>Pot stérile bouchon jaune 50 ml ou tube STARSTED bouchon jaune Monovette 10 ml</t>
    </r>
    <r>
      <rPr>
        <b/>
        <sz val="11"/>
        <color rgb="FFFF9900"/>
        <rFont val="Calibri"/>
        <family val="2"/>
        <scheme val="minor"/>
      </rPr>
      <t>.</t>
    </r>
    <r>
      <rPr>
        <sz val="11"/>
        <color theme="1"/>
        <rFont val="Calibri"/>
        <family val="2"/>
        <scheme val="minor"/>
      </rPr>
      <t xml:space="preserve"> 
</t>
    </r>
    <r>
      <rPr>
        <b/>
        <i/>
        <u/>
        <sz val="11"/>
        <color theme="1"/>
        <rFont val="Calibri"/>
        <family val="2"/>
        <scheme val="minor"/>
      </rPr>
      <t>PAS D'ACIDE BORIQUE !</t>
    </r>
    <r>
      <rPr>
        <sz val="11"/>
        <color theme="1"/>
        <rFont val="Calibri"/>
        <family val="2"/>
        <scheme val="minor"/>
      </rPr>
      <t xml:space="preserve"> (INTERFERENCES)</t>
    </r>
  </si>
  <si>
    <r>
      <t xml:space="preserve">Aspirations diverses : pot stérile. 
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</si>
  <si>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</si>
  <si>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Frottis : écouvillon </t>
    </r>
    <r>
      <rPr>
        <b/>
        <sz val="11"/>
        <color rgb="FFCC00FF"/>
        <rFont val="Calibri"/>
        <family val="2"/>
        <scheme val="minor"/>
      </rPr>
      <t>rose</t>
    </r>
    <r>
      <rPr>
        <sz val="11"/>
        <color theme="1"/>
        <rFont val="Calibri"/>
        <family val="2"/>
        <scheme val="minor"/>
      </rPr>
      <t xml:space="preserve"> ou </t>
    </r>
    <r>
      <rPr>
        <b/>
        <sz val="11"/>
        <color rgb="FFFF9900"/>
        <rFont val="Calibri"/>
        <family val="2"/>
        <scheme val="minor"/>
      </rPr>
      <t>orange</t>
    </r>
    <r>
      <rPr>
        <sz val="11"/>
        <color theme="1"/>
        <rFont val="Calibri"/>
        <family val="2"/>
        <scheme val="minor"/>
      </rPr>
      <t xml:space="preserve"> (petit)</t>
    </r>
  </si>
  <si>
    <r>
      <t xml:space="preserve">Frottis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</si>
  <si>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rPr>
        <b/>
        <sz val="11"/>
        <color rgb="FFCC00FF"/>
        <rFont val="Calibri"/>
        <family val="2"/>
        <scheme val="minor"/>
      </rPr>
      <t xml:space="preserve">Frottis rose eSWAb </t>
    </r>
    <r>
      <rPr>
        <sz val="11"/>
        <color rgb="FFFF0000"/>
        <rFont val="Calibri"/>
        <family val="2"/>
        <scheme val="minor"/>
      </rPr>
      <t xml:space="preserve">
</t>
    </r>
    <r>
      <rPr>
        <b/>
        <sz val="11"/>
        <color rgb="FFFF0000"/>
        <rFont val="Calibri"/>
        <family val="2"/>
        <scheme val="minor"/>
      </rPr>
      <t>(avec 3 frottis)</t>
    </r>
  </si>
  <si>
    <r>
      <t>Stérilet et sperme : pot stérile. 
Frottis : écouvillon</t>
    </r>
    <r>
      <rPr>
        <b/>
        <sz val="11"/>
        <color rgb="FF00B0F0"/>
        <rFont val="Calibri"/>
        <family val="2"/>
        <scheme val="minor"/>
      </rPr>
      <t xml:space="preserve"> bleu DNA/RNA (Mswab)</t>
    </r>
    <r>
      <rPr>
        <sz val="11"/>
        <rFont val="Calibri"/>
        <family val="2"/>
        <scheme val="minor"/>
      </rPr>
      <t>, rose et orange (petit)</t>
    </r>
  </si>
  <si>
    <r>
      <t>Frottis : écouvillon</t>
    </r>
    <r>
      <rPr>
        <b/>
        <sz val="11"/>
        <color rgb="FF00B0F0"/>
        <rFont val="Calibri"/>
        <family val="2"/>
        <scheme val="minor"/>
      </rPr>
      <t xml:space="preserve"> bleu </t>
    </r>
    <r>
      <rPr>
        <b/>
        <u/>
        <sz val="11"/>
        <color rgb="FF00B0F0"/>
        <rFont val="Calibri"/>
        <family val="2"/>
        <scheme val="minor"/>
      </rPr>
      <t>LimBROTH</t>
    </r>
    <r>
      <rPr>
        <b/>
        <sz val="11"/>
        <color rgb="FF00B0F0"/>
        <rFont val="Calibri"/>
        <family val="2"/>
        <scheme val="minor"/>
      </rPr>
      <t xml:space="preserve"> </t>
    </r>
  </si>
  <si>
    <r>
      <rPr>
        <b/>
        <sz val="11"/>
        <color rgb="FF00B0F0"/>
        <rFont val="Calibri"/>
        <family val="2"/>
        <scheme val="minor"/>
      </rPr>
      <t>Flacon hémoculture aérobie (bouchon bleu)</t>
    </r>
    <r>
      <rPr>
        <sz val="11"/>
        <color theme="1"/>
        <rFont val="Calibri"/>
        <family val="2"/>
        <scheme val="minor"/>
      </rPr>
      <t xml:space="preserve"> </t>
    </r>
  </si>
  <si>
    <t>1,5 mL ou g</t>
  </si>
  <si>
    <t>Transfert rapide sur glace</t>
  </si>
  <si>
    <t>Piquer à l'aiguille
Pas de bulle d'air
Mise sur glace</t>
  </si>
  <si>
    <t>Sur glace, à analyser dès que possible</t>
  </si>
  <si>
    <t xml:space="preserve">Transfert rapide sur glace
</t>
  </si>
  <si>
    <r>
      <t xml:space="preserve">Sur glace
</t>
    </r>
    <r>
      <rPr>
        <b/>
        <sz val="11"/>
        <color rgb="FFFF0000"/>
        <rFont val="Calibri"/>
        <family val="2"/>
        <scheme val="minor"/>
      </rPr>
      <t>Etant donné l'influence circadienne, le prélèvement est à  réaliser, si précisé :</t>
    </r>
    <r>
      <rPr>
        <b/>
        <u/>
        <sz val="11"/>
        <color rgb="FFFF0000"/>
        <rFont val="Calibri"/>
        <family val="2"/>
        <scheme val="minor"/>
      </rPr>
      <t xml:space="preserve">
</t>
    </r>
    <r>
      <rPr>
        <b/>
        <sz val="11"/>
        <color theme="1"/>
        <rFont val="Calibri"/>
        <family val="2"/>
        <scheme val="minor"/>
      </rPr>
      <t xml:space="preserve">- Le matin : </t>
    </r>
    <r>
      <rPr>
        <b/>
        <u/>
        <sz val="11"/>
        <color theme="1"/>
        <rFont val="Calibri"/>
        <family val="2"/>
        <scheme val="minor"/>
      </rPr>
      <t xml:space="preserve">avant 9h
</t>
    </r>
    <r>
      <rPr>
        <b/>
        <sz val="11"/>
        <color theme="1"/>
        <rFont val="Calibri"/>
        <family val="2"/>
        <scheme val="minor"/>
      </rPr>
      <t xml:space="preserve">- Fin de soirée : </t>
    </r>
    <r>
      <rPr>
        <b/>
        <u/>
        <sz val="11"/>
        <color theme="1"/>
        <rFont val="Calibri"/>
        <family val="2"/>
        <scheme val="minor"/>
      </rPr>
      <t>après 18h</t>
    </r>
  </si>
  <si>
    <t>?</t>
  </si>
  <si>
    <t>Tube sec (8 mL)</t>
  </si>
  <si>
    <r>
      <rPr>
        <b/>
        <u/>
        <sz val="11"/>
        <color theme="1"/>
        <rFont val="Calibri"/>
        <family val="2"/>
        <scheme val="minor"/>
      </rPr>
      <t>5</t>
    </r>
    <r>
      <rPr>
        <sz val="11"/>
        <color theme="1"/>
        <rFont val="Calibri"/>
        <family val="2"/>
        <scheme val="minor"/>
      </rPr>
      <t xml:space="preserve"> tubes 5ml</t>
    </r>
  </si>
  <si>
    <r>
      <rPr>
        <b/>
        <sz val="11"/>
        <color theme="1"/>
        <rFont val="Calibri"/>
        <family val="2"/>
        <scheme val="minor"/>
      </rPr>
      <t>5 tubes</t>
    </r>
    <r>
      <rPr>
        <b/>
        <u/>
        <sz val="11"/>
        <color theme="1"/>
        <rFont val="Calibri"/>
        <family val="2"/>
        <scheme val="minor"/>
      </rPr>
      <t xml:space="preserve"> 
</t>
    </r>
    <r>
      <rPr>
        <b/>
        <u/>
        <sz val="11"/>
        <color rgb="FFFF0000"/>
        <rFont val="Calibri"/>
        <family val="2"/>
        <scheme val="minor"/>
      </rPr>
      <t>à jeun</t>
    </r>
    <r>
      <rPr>
        <sz val="11"/>
        <color theme="1"/>
        <rFont val="Calibri"/>
        <family val="2"/>
        <scheme val="minor"/>
      </rPr>
      <t xml:space="preserve">
à 37°C
(garder dans la main)</t>
    </r>
  </si>
  <si>
    <r>
      <t xml:space="preserve">Pour la dialyse, le tube </t>
    </r>
    <r>
      <rPr>
        <b/>
        <u/>
        <sz val="11"/>
        <color rgb="FF00B050"/>
        <rFont val="Calibri"/>
        <family val="2"/>
        <scheme val="minor"/>
      </rPr>
      <t>hépariné</t>
    </r>
    <r>
      <rPr>
        <sz val="11"/>
        <color theme="1"/>
        <rFont val="Calibri"/>
        <family val="2"/>
        <scheme val="minor"/>
      </rPr>
      <t xml:space="preserve"> est l'échantillon de base. Le tube hépariné utilisé en 2e lieu peut être </t>
    </r>
    <r>
      <rPr>
        <b/>
        <sz val="11"/>
        <color theme="1"/>
        <rFont val="Calibri"/>
        <family val="2"/>
        <scheme val="minor"/>
      </rPr>
      <t>lithium</t>
    </r>
    <r>
      <rPr>
        <sz val="11"/>
        <color theme="1"/>
        <rFont val="Calibri"/>
        <family val="2"/>
        <scheme val="minor"/>
      </rPr>
      <t xml:space="preserve"> ou </t>
    </r>
    <r>
      <rPr>
        <b/>
        <sz val="11"/>
        <color theme="1"/>
        <rFont val="Calibri"/>
        <family val="2"/>
        <scheme val="minor"/>
      </rPr>
      <t>sodium heparine.</t>
    </r>
  </si>
  <si>
    <t>TA
(Température ambiante)</t>
  </si>
  <si>
    <t>Température ambiante</t>
  </si>
  <si>
    <t xml:space="preserve">Tube citraté </t>
  </si>
  <si>
    <t>Description</t>
  </si>
  <si>
    <t>3 mL</t>
  </si>
  <si>
    <t>1 mL</t>
  </si>
  <si>
    <t>1mL</t>
  </si>
  <si>
    <t>3-5 mL</t>
  </si>
  <si>
    <t>500 µL</t>
  </si>
  <si>
    <t>8-10 mL</t>
  </si>
  <si>
    <t>1-3 mL</t>
  </si>
  <si>
    <t>1-5 mL</t>
  </si>
  <si>
    <t>10 mL</t>
  </si>
  <si>
    <t>1-2 mL</t>
  </si>
  <si>
    <t>TA, urine du matin de préférence</t>
  </si>
  <si>
    <t>500 µL (sperme)</t>
  </si>
  <si>
    <t>TA. 
Une analyse par PCR est préférable.</t>
  </si>
  <si>
    <t>Une analyse par PCR est préférable.</t>
  </si>
  <si>
    <t>60 µL</t>
  </si>
  <si>
    <t>200 µL</t>
  </si>
  <si>
    <t>400 µL</t>
  </si>
  <si>
    <t>100 µL</t>
  </si>
  <si>
    <t>250 µL</t>
  </si>
  <si>
    <t>350 µL</t>
  </si>
  <si>
    <t>150 µL</t>
  </si>
  <si>
    <t>75 µL</t>
  </si>
  <si>
    <t>125 µL</t>
  </si>
  <si>
    <t>140 µL</t>
  </si>
  <si>
    <t>70 µL</t>
  </si>
  <si>
    <t>10 µL</t>
  </si>
  <si>
    <t xml:space="preserve">1-2 mL </t>
  </si>
  <si>
    <t>80% de remplissage</t>
  </si>
  <si>
    <t>2 mL ou 350µL tube pédiatrique</t>
  </si>
  <si>
    <t>2 mL</t>
  </si>
  <si>
    <t xml:space="preserve"> /</t>
  </si>
  <si>
    <t>Sang complet EDTA</t>
  </si>
  <si>
    <t>10 min</t>
  </si>
  <si>
    <t xml:space="preserve">60µl </t>
  </si>
  <si>
    <t xml:space="preserve">87µl </t>
  </si>
  <si>
    <t xml:space="preserve">2µl </t>
  </si>
  <si>
    <t xml:space="preserve">10µl </t>
  </si>
  <si>
    <t xml:space="preserve">163µl </t>
  </si>
  <si>
    <t xml:space="preserve">210µl </t>
  </si>
  <si>
    <t xml:space="preserve">1,5µl </t>
  </si>
  <si>
    <t xml:space="preserve">6µl </t>
  </si>
  <si>
    <t xml:space="preserve">88µl </t>
  </si>
  <si>
    <t xml:space="preserve">84µl </t>
  </si>
  <si>
    <t xml:space="preserve">72µl </t>
  </si>
  <si>
    <t xml:space="preserve">80µl </t>
  </si>
  <si>
    <t xml:space="preserve">70µl </t>
  </si>
  <si>
    <t xml:space="preserve">4µl </t>
  </si>
  <si>
    <t xml:space="preserve">9,6µl </t>
  </si>
  <si>
    <t xml:space="preserve">3µl </t>
  </si>
  <si>
    <t xml:space="preserve">150µl </t>
  </si>
  <si>
    <t xml:space="preserve">16µl </t>
  </si>
  <si>
    <t xml:space="preserve">2,6µl </t>
  </si>
  <si>
    <t xml:space="preserve">7µl </t>
  </si>
  <si>
    <t xml:space="preserve">5µl </t>
  </si>
  <si>
    <t xml:space="preserve">200µl </t>
  </si>
  <si>
    <t xml:space="preserve">500µl </t>
  </si>
  <si>
    <t xml:space="preserve">75µl </t>
  </si>
  <si>
    <t xml:space="preserve">12µl </t>
  </si>
  <si>
    <t xml:space="preserve">1,6µl </t>
  </si>
  <si>
    <t xml:space="preserve">3,2µl </t>
  </si>
  <si>
    <t xml:space="preserve">35µl </t>
  </si>
  <si>
    <t xml:space="preserve">2,8µl </t>
  </si>
  <si>
    <t xml:space="preserve">15µl </t>
  </si>
  <si>
    <t xml:space="preserve">74µl </t>
  </si>
  <si>
    <t xml:space="preserve">20µl </t>
  </si>
  <si>
    <t xml:space="preserve">2,7µl </t>
  </si>
  <si>
    <t xml:space="preserve">5,3µl </t>
  </si>
  <si>
    <t xml:space="preserve">2,5µl </t>
  </si>
  <si>
    <t xml:space="preserve">11,2µl </t>
  </si>
  <si>
    <t xml:space="preserve">8µl </t>
  </si>
  <si>
    <t xml:space="preserve">85µl </t>
  </si>
  <si>
    <t>Abréviation</t>
  </si>
  <si>
    <t>LBA</t>
  </si>
  <si>
    <t>Lavage broncho-alvéolaire</t>
  </si>
  <si>
    <t>Pot à urine  (stérile)</t>
  </si>
  <si>
    <t>Pot à selle (stérile)</t>
  </si>
  <si>
    <t>Matériel d'échantillonnage</t>
  </si>
  <si>
    <t>Exemple</t>
  </si>
  <si>
    <t>Seringue héparinée</t>
  </si>
  <si>
    <t xml:space="preserve">	Compendium des analyses du laboratoire CHCA - VIVALIA LIBRAMONT</t>
  </si>
  <si>
    <t>Sous-traitance</t>
  </si>
  <si>
    <t>1j</t>
  </si>
  <si>
    <t>2j</t>
  </si>
  <si>
    <t>15j maximum</t>
  </si>
  <si>
    <t>5h maximum</t>
  </si>
  <si>
    <t>7j maximum</t>
  </si>
  <si>
    <t>7j</t>
  </si>
  <si>
    <t>15j</t>
  </si>
  <si>
    <t>4h maximum</t>
  </si>
  <si>
    <t>3h pour GB et GR (24h pour la formule)</t>
  </si>
  <si>
    <t>Si urgent : 4h (comptage + conclusion) - Hors urgence : comptage -&gt; 24h ; conclusion -&gt; 7 jours</t>
  </si>
  <si>
    <t>2h (sans revue microscopique) - 1 jour max (revue microscopique)</t>
  </si>
  <si>
    <t>1 jour (max)</t>
  </si>
  <si>
    <t>Recherche antigénique (palutop) : 1h
Frottis mince (parasitémie + ID espèce) : 3h (jours ouvrables de 8h-18h) - 3h (soirs et weekends si palutop +) - 1 jour (si soir et weekend et palutop nég)</t>
  </si>
  <si>
    <t>Pas d'ajout possible.</t>
  </si>
  <si>
    <t>Analyse immédiate, pas d'ajout possible.
Un nouveau prélèvement est requis</t>
  </si>
  <si>
    <t>[L24] Techniques chromatographiques</t>
  </si>
  <si>
    <t>200µl</t>
  </si>
  <si>
    <t>Délai d'ajout de l'analyse</t>
  </si>
  <si>
    <t>Urine: 7jours 
LCR: 6 jours</t>
  </si>
  <si>
    <t>Sérum: 7 jours 
Plasma: 30 jours</t>
  </si>
  <si>
    <t>Dermatoph. Pteronyssinus (D1)</t>
  </si>
  <si>
    <t>Dermatophagoides farinae (D2)</t>
  </si>
  <si>
    <t>Dermatophagoides Microceras (D3)</t>
  </si>
  <si>
    <t>Tyrophagus putrescentiae (D72)</t>
  </si>
  <si>
    <t>Euroglyphus maynei (D74)</t>
  </si>
  <si>
    <t>Chat (squames) (E1)</t>
  </si>
  <si>
    <t>Perroquet (plumes) (E213)</t>
  </si>
  <si>
    <t>Pigeon (plumes) (E215)</t>
  </si>
  <si>
    <t>Cheval (poils et squames)(E3)</t>
  </si>
  <si>
    <t>Vache (poils et squames) (E4)</t>
  </si>
  <si>
    <t>Chien (squames)(E5)</t>
  </si>
  <si>
    <t>Cobaye (épithélium)(E6)</t>
  </si>
  <si>
    <t>Blanc d'oeuf (Gallus spp.)(F1)</t>
  </si>
  <si>
    <t>Arachide (Arachis hypogaea)(F13)</t>
  </si>
  <si>
    <t>Soja (Glycine max)(F14)</t>
  </si>
  <si>
    <t>Noisette (Corylys avellana)(F17)</t>
  </si>
  <si>
    <t>Lait vache ( bos spp.)(F2)</t>
  </si>
  <si>
    <t>Noix de Cajou (Anarcadium occidentale)(F202)</t>
  </si>
  <si>
    <t>Crabe (Cancer pagarus)(F23)</t>
  </si>
  <si>
    <t>Tomate (Lycopersicon lycopersicum)(F25)</t>
  </si>
  <si>
    <t>Pignon de pin (pinus edulis)(F253)</t>
  </si>
  <si>
    <t>Cabillaud - Morue(Gadus morhua) (F3)</t>
  </si>
  <si>
    <t>Blé (froment)(triticum aestivum) (F4)</t>
  </si>
  <si>
    <t>Seigle (farine)(Secale cereale) (F5)</t>
  </si>
  <si>
    <t>Jaune d'œuf (Gallus spp.)(F75)</t>
  </si>
  <si>
    <t>Gluten (Triticum spp.)(F79)</t>
  </si>
  <si>
    <t>Maïs (Zea mays)(F8)</t>
  </si>
  <si>
    <t>Riz (Oryza sativa)(F9)</t>
  </si>
  <si>
    <t>Flouve odorante (graminée)(Anthoxanthum odoratum) (G1)</t>
  </si>
  <si>
    <t>Seigle (graminée)(Secale cereale) (G12)</t>
  </si>
  <si>
    <t>Dactyle pelotonné (graminée)(Dactylis glomerata) (G3)</t>
  </si>
  <si>
    <t>Fétuque des prés (graminée)(Destuca elatior) (G4)</t>
  </si>
  <si>
    <t>Ray-grass (graminée)(Lolium perenenne)(G5)</t>
  </si>
  <si>
    <t>Fléole des prés (graminée)(Phleum pratense) (G6)</t>
  </si>
  <si>
    <t>Venin d'abeille(Apis mellifera) (I1)</t>
  </si>
  <si>
    <t>Venin de guêpe (Vespula spp.)(I3)</t>
  </si>
  <si>
    <t>Penicillium notatum(Penicillium chrysogenum) (M1)</t>
  </si>
  <si>
    <t>Erable (Acer negundo) (T1)</t>
  </si>
  <si>
    <t>Aulne(Alnus incana) (T2)</t>
  </si>
  <si>
    <t>Bouleau (Betula verrucosa)(T3)</t>
  </si>
  <si>
    <t>Noisetier (Corylus avellana)(T4)</t>
  </si>
  <si>
    <t>Ambroisie élevée (Ambrosia elatior)(W1)</t>
  </si>
  <si>
    <t>Armoise commune (Artemisia vulgaris)(W6)</t>
  </si>
  <si>
    <t>Pissenlit(Taraxacum vulgare) (W8)</t>
  </si>
  <si>
    <t>Plantain lancéolé (Plantago lanceolata)(W9)</t>
  </si>
  <si>
    <t>[L26] CORELAB - Hormonologie</t>
  </si>
  <si>
    <t>Pas d'ajout possible</t>
  </si>
  <si>
    <t>Tube hépariné ou  EDTA</t>
  </si>
  <si>
    <t xml:space="preserve">Tube EDTA 4 ml (bouchon mauve) 
ou Tube EDTA 10mL (bouchon mauve)
ou tube EDTA Microtainer 500 µl (bouchon rose)
</t>
  </si>
  <si>
    <t>Tube EDTA 4 ml (bouchon mauve)
ou Tube EDTA 10mL (bouchon mauve)</t>
  </si>
  <si>
    <t>Tube EDTA 4 ml (bouchon mauve) 
ou Tube EDTA 10mL (bouchon mauve)
ou tube EDTA Microtainer 500 µl (bouchon rose)</t>
  </si>
  <si>
    <t>Tube EDTA 4 ml (bouchon mauve) ou 
ou Tube EDTA 10mL (bouchon mauve)
tube EDTA Microtainer 500 µl (bouchon rose)</t>
  </si>
  <si>
    <r>
      <t xml:space="preserve">Tube EDTA 4 ml ou Tube EDTA 10mL (bouchon mauve) 
et </t>
    </r>
    <r>
      <rPr>
        <b/>
        <sz val="11"/>
        <color rgb="FFFF0000"/>
        <rFont val="Calibri"/>
        <family val="2"/>
        <scheme val="minor"/>
      </rPr>
      <t>tube sec 8 ml (bouchon rouge)</t>
    </r>
  </si>
  <si>
    <r>
      <t xml:space="preserve">Tube sec 8 ml (bouchon rouge)
</t>
    </r>
    <r>
      <rPr>
        <b/>
        <sz val="11"/>
        <color rgb="FFCC00FF"/>
        <rFont val="Calibri"/>
        <family val="2"/>
        <scheme val="minor"/>
      </rPr>
      <t>ou Tube EDTA 10mL (bouchon mauve)</t>
    </r>
  </si>
  <si>
    <r>
      <rPr>
        <b/>
        <sz val="11"/>
        <color theme="1"/>
        <rFont val="Calibri"/>
        <family val="2"/>
        <scheme val="minor"/>
      </rPr>
      <t>Pot stérile</t>
    </r>
    <r>
      <rPr>
        <sz val="11"/>
        <color theme="1"/>
        <rFont val="Calibri"/>
        <family val="2"/>
        <scheme val="minor"/>
      </rPr>
      <t xml:space="preserve"> ou écouvillon </t>
    </r>
    <r>
      <rPr>
        <b/>
        <sz val="11"/>
        <color rgb="FFCC00FF"/>
        <rFont val="Calibri"/>
        <family val="2"/>
        <scheme val="minor"/>
      </rPr>
      <t>rose</t>
    </r>
    <r>
      <rPr>
        <sz val="11"/>
        <color theme="1"/>
        <rFont val="Calibri"/>
        <family val="2"/>
        <scheme val="minor"/>
      </rPr>
      <t xml:space="preserve"> ou </t>
    </r>
    <r>
      <rPr>
        <b/>
        <sz val="11"/>
        <color rgb="FFFF9900"/>
        <rFont val="Calibri"/>
        <family val="2"/>
        <scheme val="minor"/>
      </rPr>
      <t>orange</t>
    </r>
    <r>
      <rPr>
        <sz val="11"/>
        <color theme="1"/>
        <rFont val="Calibri"/>
        <family val="2"/>
        <scheme val="minor"/>
      </rPr>
      <t xml:space="preserve"> (petit)</t>
    </r>
  </si>
  <si>
    <r>
      <t xml:space="preserve">Aspirations diverses : </t>
    </r>
    <r>
      <rPr>
        <b/>
        <sz val="11"/>
        <color theme="1"/>
        <rFont val="Calibri"/>
        <family val="2"/>
        <scheme val="minor"/>
      </rPr>
      <t>pot stérile.</t>
    </r>
  </si>
  <si>
    <r>
      <t xml:space="preserve">Aspirations diverses : </t>
    </r>
    <r>
      <rPr>
        <b/>
        <sz val="11"/>
        <color theme="1"/>
        <rFont val="Calibri"/>
        <family val="2"/>
        <scheme val="minor"/>
      </rPr>
      <t xml:space="preserve">pot stérile. </t>
    </r>
    <r>
      <rPr>
        <sz val="11"/>
        <color theme="1"/>
        <rFont val="Calibri"/>
        <family val="2"/>
        <scheme val="minor"/>
      </rPr>
      <t xml:space="preserve">
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</si>
  <si>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Aspirations diverses :</t>
    </r>
    <r>
      <rPr>
        <b/>
        <sz val="11"/>
        <color theme="1"/>
        <rFont val="Calibri"/>
        <family val="2"/>
        <scheme val="minor"/>
      </rPr>
      <t xml:space="preserve"> pot stérile. </t>
    </r>
    <r>
      <rPr>
        <sz val="11"/>
        <color theme="1"/>
        <rFont val="Calibri"/>
        <family val="2"/>
        <scheme val="minor"/>
      </rPr>
      <t xml:space="preserve">
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</si>
  <si>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Liquides/morceaux : </t>
    </r>
    <r>
      <rPr>
        <b/>
        <sz val="11"/>
        <color theme="1"/>
        <rFont val="Calibri"/>
        <family val="2"/>
        <scheme val="minor"/>
      </rPr>
      <t>pot stérile</t>
    </r>
    <r>
      <rPr>
        <sz val="11"/>
        <color theme="1"/>
        <rFont val="Calibri"/>
        <family val="2"/>
        <scheme val="minor"/>
      </rPr>
      <t xml:space="preserve">. 
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</si>
  <si>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Stérilet et sperme : </t>
    </r>
    <r>
      <rPr>
        <b/>
        <sz val="11"/>
        <color theme="1"/>
        <rFont val="Calibri"/>
        <family val="2"/>
        <scheme val="minor"/>
      </rPr>
      <t>pot stérile</t>
    </r>
    <r>
      <rPr>
        <sz val="11"/>
        <color theme="1"/>
        <rFont val="Calibri"/>
        <family val="2"/>
        <scheme val="minor"/>
      </rPr>
      <t>. 
Frottis : écouvillon</t>
    </r>
    <r>
      <rPr>
        <b/>
        <sz val="11"/>
        <color rgb="FF00B0F0"/>
        <rFont val="Calibri"/>
        <family val="2"/>
        <scheme val="minor"/>
      </rPr>
      <t xml:space="preserve"> bleu DNA/RNA (Mswab)</t>
    </r>
    <r>
      <rPr>
        <sz val="11"/>
        <rFont val="Calibri"/>
        <family val="2"/>
        <scheme val="minor"/>
      </rPr>
      <t>, rose et orange (petit)</t>
    </r>
  </si>
  <si>
    <r>
      <t>Frottis : écouvillon</t>
    </r>
    <r>
      <rPr>
        <b/>
        <sz val="11"/>
        <color rgb="FF00B0F0"/>
        <rFont val="Calibri"/>
        <family val="2"/>
        <scheme val="minor"/>
      </rPr>
      <t xml:space="preserve"> bleu DNA/RNA (Mswab)</t>
    </r>
    <r>
      <rPr>
        <sz val="11"/>
        <rFont val="Calibri"/>
        <family val="2"/>
        <scheme val="minor"/>
      </rPr>
      <t xml:space="preserve">, </t>
    </r>
    <r>
      <rPr>
        <b/>
        <sz val="11"/>
        <color rgb="FFFF33CC"/>
        <rFont val="Calibri"/>
        <family val="2"/>
        <scheme val="minor"/>
      </rPr>
      <t>rose</t>
    </r>
    <r>
      <rPr>
        <sz val="11"/>
        <rFont val="Calibri"/>
        <family val="2"/>
        <scheme val="minor"/>
      </rPr>
      <t xml:space="preserve"> et </t>
    </r>
    <r>
      <rPr>
        <b/>
        <sz val="11"/>
        <color rgb="FFFF9900"/>
        <rFont val="Calibri"/>
        <family val="2"/>
        <scheme val="minor"/>
      </rPr>
      <t>orange</t>
    </r>
    <r>
      <rPr>
        <sz val="11"/>
        <rFont val="Calibri"/>
        <family val="2"/>
        <scheme val="minor"/>
      </rPr>
      <t xml:space="preserve"> (petit)</t>
    </r>
  </si>
  <si>
    <r>
      <t xml:space="preserve">Frottis : écouvillon </t>
    </r>
    <r>
      <rPr>
        <b/>
        <sz val="11"/>
        <color rgb="FF0070C0"/>
        <rFont val="Calibri"/>
        <family val="2"/>
        <scheme val="minor"/>
      </rPr>
      <t>bleu DNA/RNA (Mswab</t>
    </r>
    <r>
      <rPr>
        <sz val="11"/>
        <color rgb="FFFF0000"/>
        <rFont val="Calibri"/>
        <family val="2"/>
        <scheme val="minor"/>
      </rPr>
      <t>)</t>
    </r>
    <r>
      <rPr>
        <sz val="11"/>
        <rFont val="Calibri"/>
        <family val="2"/>
        <scheme val="minor"/>
      </rPr>
      <t xml:space="preserve">, </t>
    </r>
    <r>
      <rPr>
        <b/>
        <sz val="11"/>
        <color rgb="FFFF33CC"/>
        <rFont val="Calibri"/>
        <family val="2"/>
        <scheme val="minor"/>
      </rPr>
      <t>rose</t>
    </r>
    <r>
      <rPr>
        <sz val="11"/>
        <rFont val="Calibri"/>
        <family val="2"/>
        <scheme val="minor"/>
      </rPr>
      <t xml:space="preserve"> et </t>
    </r>
    <r>
      <rPr>
        <b/>
        <sz val="11"/>
        <color rgb="FFFF9900"/>
        <rFont val="Calibri"/>
        <family val="2"/>
        <scheme val="minor"/>
      </rPr>
      <t>orange</t>
    </r>
    <r>
      <rPr>
        <sz val="11"/>
        <rFont val="Calibri"/>
        <family val="2"/>
        <scheme val="minor"/>
      </rPr>
      <t xml:space="preserve"> (petit)</t>
    </r>
  </si>
  <si>
    <r>
      <t>Frottis : écouvillon</t>
    </r>
    <r>
      <rPr>
        <b/>
        <sz val="11"/>
        <color rgb="FF0070C0"/>
        <rFont val="Calibri"/>
        <family val="2"/>
        <scheme val="minor"/>
      </rPr>
      <t xml:space="preserve"> bleu DNA/RNA (Mswab)</t>
    </r>
    <r>
      <rPr>
        <sz val="11"/>
        <rFont val="Calibri"/>
        <family val="2"/>
        <scheme val="minor"/>
      </rPr>
      <t xml:space="preserve">, </t>
    </r>
    <r>
      <rPr>
        <b/>
        <sz val="11"/>
        <color rgb="FFFF33CC"/>
        <rFont val="Calibri"/>
        <family val="2"/>
        <scheme val="minor"/>
      </rPr>
      <t>rose</t>
    </r>
    <r>
      <rPr>
        <sz val="11"/>
        <rFont val="Calibri"/>
        <family val="2"/>
        <scheme val="minor"/>
      </rPr>
      <t xml:space="preserve"> et </t>
    </r>
    <r>
      <rPr>
        <b/>
        <sz val="11"/>
        <color rgb="FFFF9900"/>
        <rFont val="Calibri"/>
        <family val="2"/>
        <scheme val="minor"/>
      </rPr>
      <t>orange</t>
    </r>
    <r>
      <rPr>
        <sz val="11"/>
        <rFont val="Calibri"/>
        <family val="2"/>
        <scheme val="minor"/>
      </rPr>
      <t xml:space="preserve"> (petit)</t>
    </r>
  </si>
  <si>
    <t>[L12] Examens de biologie délocalisée (EBMD)</t>
  </si>
  <si>
    <t>Mycoplasma pneumoniae IgG</t>
  </si>
  <si>
    <t>Mycoplasma pneumoniae IgM</t>
  </si>
  <si>
    <t>Chlamydia  pneumoniae IgG</t>
  </si>
  <si>
    <t>Chlamydia  pneumoniae IgA</t>
  </si>
  <si>
    <t>4 jours au frigo (2-8°C)</t>
  </si>
  <si>
    <t xml:space="preserve"> 7 jours au frigo (2-8°C)</t>
  </si>
  <si>
    <t>8 jours au frigo (2-8°C)</t>
  </si>
  <si>
    <t xml:space="preserve"> 10 jours au frigo (2-8°C)</t>
  </si>
  <si>
    <t xml:space="preserve"> 8 jours au frigo (2-8°C)</t>
  </si>
  <si>
    <t xml:space="preserve">4 jours </t>
  </si>
  <si>
    <t>Théophilline</t>
  </si>
  <si>
    <r>
      <t xml:space="preserve">Tube hépariné </t>
    </r>
    <r>
      <rPr>
        <b/>
        <u/>
        <sz val="11"/>
        <color rgb="FF00B050"/>
        <rFont val="Calibri"/>
        <family val="2"/>
        <scheme val="minor"/>
      </rPr>
      <t>SANS GEL</t>
    </r>
  </si>
  <si>
    <t>Tube citraté 3,5ml (bouchon bleu)</t>
  </si>
  <si>
    <t>Mise au bain marie 37°C en Hémato
Appel au 4276</t>
  </si>
  <si>
    <t>Plasma citraté congelé -20°C, analyse réalisée toutes les 2 semaines</t>
  </si>
  <si>
    <r>
      <rPr>
        <b/>
        <sz val="11"/>
        <color rgb="FFFF0000"/>
        <rFont val="Calibri"/>
        <family val="2"/>
        <scheme val="minor"/>
      </rPr>
      <t>Tube sec 8 ml (bouchon rouge)</t>
    </r>
    <r>
      <rPr>
        <sz val="11"/>
        <color theme="1"/>
        <rFont val="Calibri"/>
        <family val="2"/>
        <scheme val="minor"/>
      </rPr>
      <t xml:space="preserve"> </t>
    </r>
  </si>
  <si>
    <t>10 jours entre 2-8°C</t>
  </si>
  <si>
    <t>7 jour 2-8°C ou 72h 25-35°C</t>
  </si>
  <si>
    <t>Fraction du complément C3c humain</t>
  </si>
  <si>
    <t>Fraction du complément C4 humain</t>
  </si>
  <si>
    <t>Orosomucoïde, alpha1-acide glycoprotéine</t>
  </si>
  <si>
    <t>Antistreptolysine O (ASLO)</t>
  </si>
  <si>
    <t>Chaines légères libres Kappa / Lambda et leur ratio</t>
  </si>
  <si>
    <t>IgG sous-classe 4 (IgG4)</t>
  </si>
  <si>
    <t>IgG sous-classe 3 (IgG3)</t>
  </si>
  <si>
    <t>IgG sous-classe 2 (IgG2)</t>
  </si>
  <si>
    <t>Lipoprotéine a (Lpa)</t>
  </si>
  <si>
    <t>Hémoglobine glycosylée (HbA1c)</t>
  </si>
  <si>
    <t>Immunofixation urinaire</t>
  </si>
  <si>
    <t>Urines du 1er jet</t>
  </si>
  <si>
    <t>1er jet</t>
  </si>
  <si>
    <t>2 jours 25-35°C</t>
  </si>
  <si>
    <t>Cétonémie capillaire</t>
  </si>
  <si>
    <t>Sang complet capillaire</t>
  </si>
  <si>
    <t>1 goutte de sang (50ul)</t>
  </si>
  <si>
    <t>1ère goutte après piqure au bout du doigt</t>
  </si>
  <si>
    <t>A analyser le plus rapidement possible</t>
  </si>
  <si>
    <t>Immédiat (délai de transmission IT: max 10min)</t>
  </si>
  <si>
    <r>
      <rPr>
        <b/>
        <sz val="11"/>
        <color theme="1"/>
        <rFont val="Calibri"/>
        <family val="2"/>
        <scheme val="minor"/>
      </rPr>
      <t>Dépistage urinaire de prise de xénobiotiques</t>
    </r>
    <r>
      <rPr>
        <sz val="11"/>
        <color theme="1"/>
        <rFont val="Calibri"/>
        <family val="2"/>
        <scheme val="minor"/>
      </rPr>
      <t xml:space="preserve"> (29 substances, stupéfiants inclus)</t>
    </r>
  </si>
  <si>
    <t>Sang complet veineux ou artériel, sang de cordon</t>
  </si>
  <si>
    <t>200ul (75ul pour capillaire)</t>
  </si>
  <si>
    <t>Télétube proscrit.</t>
  </si>
  <si>
    <t>30min (15min si capillaire)</t>
  </si>
  <si>
    <t>Glycémie capillaire</t>
  </si>
  <si>
    <t>Alpha1-antitrypsine</t>
  </si>
  <si>
    <t>2 semaines, congélation &lt;-18°C</t>
  </si>
  <si>
    <t>Alpha-2-macroglobuline</t>
  </si>
  <si>
    <t>Apolipoproteine A</t>
  </si>
  <si>
    <t>Apolipoproteine B</t>
  </si>
  <si>
    <t>Sérum, 
Urine</t>
  </si>
  <si>
    <r>
      <t xml:space="preserve">Tube sec
</t>
    </r>
    <r>
      <rPr>
        <b/>
        <sz val="11"/>
        <color rgb="FFFFC000"/>
        <rFont val="Calibri"/>
        <family val="2"/>
        <scheme val="minor"/>
      </rPr>
      <t>Pot stérile bouchon jaune 50 ml</t>
    </r>
  </si>
  <si>
    <r>
      <t xml:space="preserve">Prise de sang </t>
    </r>
    <r>
      <rPr>
        <u/>
        <sz val="11"/>
        <color theme="1"/>
        <rFont val="Calibri"/>
        <family val="2"/>
        <scheme val="minor"/>
      </rPr>
      <t>au laboratoire</t>
    </r>
  </si>
  <si>
    <t>37°C, 20min</t>
  </si>
  <si>
    <t>1,25 (di-OH) Vitamine D</t>
  </si>
  <si>
    <t>Calcitonine</t>
  </si>
  <si>
    <t>Delta-4-androstenedione</t>
  </si>
  <si>
    <t>Hormone de croissance (GH)</t>
  </si>
  <si>
    <r>
      <rPr>
        <b/>
        <sz val="11"/>
        <color theme="1"/>
        <rFont val="Calibri"/>
        <family val="2"/>
        <scheme val="minor"/>
      </rPr>
      <t>Recherche Ac Anti-Granulocytes  par immunofluorescence</t>
    </r>
    <r>
      <rPr>
        <sz val="11"/>
        <color theme="1"/>
        <rFont val="Calibri"/>
        <family val="2"/>
        <scheme val="minor"/>
      </rPr>
      <t xml:space="preserve"> (ANCA)</t>
    </r>
  </si>
  <si>
    <r>
      <rPr>
        <b/>
        <sz val="11"/>
        <color theme="1"/>
        <rFont val="Calibri"/>
        <family val="2"/>
        <scheme val="minor"/>
      </rPr>
      <t>Recherche d'Ac antinucléaires</t>
    </r>
    <r>
      <rPr>
        <sz val="11"/>
        <color theme="1"/>
        <rFont val="Calibri"/>
        <family val="2"/>
        <scheme val="minor"/>
      </rPr>
      <t xml:space="preserve"> (FAN,AAN,ANA) et </t>
    </r>
    <r>
      <rPr>
        <b/>
        <sz val="11"/>
        <color theme="1"/>
        <rFont val="Calibri"/>
        <family val="2"/>
        <scheme val="minor"/>
      </rPr>
      <t xml:space="preserve">anticytoplasmiques par immunofluorescence </t>
    </r>
  </si>
  <si>
    <r>
      <rPr>
        <b/>
        <sz val="11"/>
        <color theme="1"/>
        <rFont val="Calibri"/>
        <family val="2"/>
        <scheme val="minor"/>
      </rPr>
      <t>Recherche d'Ac anti-tissus par immunofluorescence</t>
    </r>
    <r>
      <rPr>
        <sz val="11"/>
        <color theme="1"/>
        <rFont val="Calibri"/>
        <family val="2"/>
        <scheme val="minor"/>
      </rPr>
      <t xml:space="preserve"> (Ac anti-mitochondries, anti-cellules pariétales, anti-muscles lisses et anti-LKM et anti-GBM) </t>
    </r>
  </si>
  <si>
    <t>1 mois à -20°C</t>
  </si>
  <si>
    <t>Plasma hépariné</t>
  </si>
  <si>
    <t>Carbamazepine-epoxide</t>
  </si>
  <si>
    <r>
      <t>Catécholamines urinaires</t>
    </r>
    <r>
      <rPr>
        <sz val="11"/>
        <color theme="1"/>
        <rFont val="Calibri"/>
        <family val="2"/>
        <scheme val="minor"/>
      </rPr>
      <t xml:space="preserve"> (adrénaline, noradrénaline et dopamine)</t>
    </r>
  </si>
  <si>
    <t>Urine 24h acidifiée (pH 2.0-4.0)</t>
  </si>
  <si>
    <r>
      <t xml:space="preserve">Bidon urine 24h </t>
    </r>
    <r>
      <rPr>
        <b/>
        <u/>
        <sz val="11"/>
        <color theme="1"/>
        <rFont val="Calibri"/>
        <family val="2"/>
        <scheme val="minor"/>
      </rPr>
      <t>avec acide</t>
    </r>
    <r>
      <rPr>
        <sz val="11"/>
        <color theme="1"/>
        <rFont val="Calibri"/>
        <family val="2"/>
        <scheme val="minor"/>
      </rPr>
      <t xml:space="preserve"> (pH 2.0-4.0)</t>
    </r>
  </si>
  <si>
    <r>
      <t>À proscrire dans les 48 h précédents</t>
    </r>
    <r>
      <rPr>
        <sz val="11"/>
        <color theme="1"/>
        <rFont val="Calibri"/>
        <family val="2"/>
        <scheme val="minor"/>
      </rPr>
      <t xml:space="preserve"> le prélèvement (↑ conc) : </t>
    </r>
    <r>
      <rPr>
        <b/>
        <sz val="11"/>
        <color theme="1"/>
        <rFont val="Calibri"/>
        <family val="2"/>
        <scheme val="minor"/>
      </rPr>
      <t>café, thé, banane, vanille, chocolat, nicotine, stress, exercice physique.</t>
    </r>
  </si>
  <si>
    <t>Ethosuximide</t>
  </si>
  <si>
    <t>Lamotrigine (Lamictal)</t>
  </si>
  <si>
    <t>Levetiracetam (Keppra)</t>
  </si>
  <si>
    <r>
      <t>Métabolites acides des amines biogènes urinaires</t>
    </r>
    <r>
      <rPr>
        <sz val="11"/>
        <color theme="1"/>
        <rFont val="Calibri"/>
        <family val="2"/>
        <scheme val="minor"/>
      </rPr>
      <t xml:space="preserve"> (acide vanillylmandélique, l’acide homovanillique et l’acide 5‑hydroxy‑indolacétique)</t>
    </r>
  </si>
  <si>
    <r>
      <t xml:space="preserve">Métabolites méthoxylés de catécholamines urinaires </t>
    </r>
    <r>
      <rPr>
        <sz val="11"/>
        <color theme="1"/>
        <rFont val="Calibri"/>
        <family val="2"/>
        <scheme val="minor"/>
      </rPr>
      <t>(métanéphrine, la normétanéphrine et la 3‑méthoxytyramine)</t>
    </r>
  </si>
  <si>
    <t xml:space="preserve">Primidone </t>
  </si>
  <si>
    <t xml:space="preserve">Sulthiame </t>
  </si>
  <si>
    <t>Vitamine A</t>
  </si>
  <si>
    <t>A l'abri de la lumière</t>
  </si>
  <si>
    <t>Vitamine E</t>
  </si>
  <si>
    <t>Ac Anti-cardiolipine IgG (EliA)</t>
  </si>
  <si>
    <t>200 µl</t>
  </si>
  <si>
    <t>14 jours entre 2-8°c
3 mois au congélateur (-20 à -25°C)</t>
  </si>
  <si>
    <t>Ac anti-dsDNA (EliA)</t>
  </si>
  <si>
    <t>Ac anti-facteur intrinsèque (AAFI)</t>
  </si>
  <si>
    <t>Ac anti-myélopéroxydase (MPO, EliA)</t>
  </si>
  <si>
    <t>14 jours entre 2-8°c
5 mois au congélateur (-20 à -25°C)</t>
  </si>
  <si>
    <t>Ac anti-protéinase 3 (PR3, EliA)</t>
  </si>
  <si>
    <t>14 jours entre 2-8°c
6 mois au congélateur (-20 à -25°C)</t>
  </si>
  <si>
    <r>
      <t>Ac anti-</t>
    </r>
    <r>
      <rPr>
        <b/>
        <i/>
        <sz val="11"/>
        <color theme="1"/>
        <rFont val="Calibri"/>
        <family val="2"/>
        <scheme val="minor"/>
      </rPr>
      <t xml:space="preserve">Saccharomyces cerevisae </t>
    </r>
    <r>
      <rPr>
        <b/>
        <sz val="11"/>
        <color theme="1"/>
        <rFont val="Calibri"/>
        <family val="2"/>
        <scheme val="minor"/>
      </rPr>
      <t>(ASCA IGA, EliA)</t>
    </r>
  </si>
  <si>
    <r>
      <t>Ac anti-</t>
    </r>
    <r>
      <rPr>
        <b/>
        <i/>
        <sz val="11"/>
        <color theme="1"/>
        <rFont val="Calibri"/>
        <family val="2"/>
        <scheme val="minor"/>
      </rPr>
      <t xml:space="preserve">Saccharomyces cerevisae </t>
    </r>
    <r>
      <rPr>
        <b/>
        <sz val="11"/>
        <color theme="1"/>
        <rFont val="Calibri"/>
        <family val="2"/>
        <scheme val="minor"/>
      </rPr>
      <t>(ASCA IGG, EliA)</t>
    </r>
  </si>
  <si>
    <t>14 jours entre 2-8°c
7 mois au congélateur (-20 à -25°C)</t>
  </si>
  <si>
    <r>
      <t>Crevette (F24)</t>
    </r>
    <r>
      <rPr>
        <sz val="11"/>
        <color theme="1"/>
        <rFont val="Calibri"/>
        <family val="2"/>
        <scheme val="minor"/>
      </rPr>
      <t xml:space="preserve"> (Pandalus borealis, Penaeus monodon, Metapenaeopsis barbata, Metapenaeus joyneri)</t>
    </r>
  </si>
  <si>
    <r>
      <t xml:space="preserve">Dermatophagoides Pteronyssinus (D209) </t>
    </r>
    <r>
      <rPr>
        <sz val="11"/>
        <color theme="1"/>
        <rFont val="Calibri"/>
        <family val="2"/>
        <scheme val="minor"/>
      </rPr>
      <t>(rDer p23 House dust mite)</t>
    </r>
  </si>
  <si>
    <r>
      <t>MixTure d'arbres (TX5)</t>
    </r>
    <r>
      <rPr>
        <sz val="11"/>
        <color theme="1"/>
        <rFont val="Calibri"/>
        <family val="2"/>
        <scheme val="minor"/>
      </rPr>
      <t xml:space="preserve"> (T2, T4, T8, T12, T14 : Alnus incana, Corylus avellana, Ulmus americana, Salix caprea, Populus delToides)</t>
    </r>
  </si>
  <si>
    <r>
      <t>MixTure d'arbres (TX6)</t>
    </r>
    <r>
      <rPr>
        <sz val="11"/>
        <color theme="1"/>
        <rFont val="Calibri"/>
        <family val="2"/>
        <scheme val="minor"/>
      </rPr>
      <t xml:space="preserve"> (T1, T3, T5, T7, T10 : Acer negundo, BeTula verrucosa, Fagus grandifolia, Quercus alba, Juglans californica)</t>
    </r>
  </si>
  <si>
    <r>
      <t>Mixture de graminées (GX1)</t>
    </r>
    <r>
      <rPr>
        <sz val="11"/>
        <color theme="1"/>
        <rFont val="Calibri"/>
        <family val="2"/>
        <scheme val="minor"/>
      </rPr>
      <t xml:space="preserve"> (G3, G4, G5, G6, G8 : Dactylis glomerata, Festuca elatior, Lolium perenne, Phleum pratense, Poa pratensis)</t>
    </r>
  </si>
  <si>
    <r>
      <t xml:space="preserve">Mixture de graminées (GX3) </t>
    </r>
    <r>
      <rPr>
        <sz val="11"/>
        <color theme="1"/>
        <rFont val="Calibri"/>
        <family val="2"/>
        <scheme val="minor"/>
      </rPr>
      <t xml:space="preserve">(G1-G5-G6-G12-G13 : Anthoxanthum odoratum, Lolium perenne, Phleum pratense, Secale cereale, Holcus lanatus) </t>
    </r>
  </si>
  <si>
    <r>
      <t>Mixture d'herbacées (WX5)</t>
    </r>
    <r>
      <rPr>
        <sz val="11"/>
        <color theme="1"/>
        <rFont val="Calibri"/>
        <family val="2"/>
        <scheme val="minor"/>
      </rPr>
      <t xml:space="preserve"> (W1, W6, W7, W8, W12 : Ambrosia elatior, Artemisia vulgaris, Chrysanthemum leucanthemum, Taraxacum vulgare, Solidago virgaurea)</t>
    </r>
  </si>
  <si>
    <r>
      <t>Mixture d'herbacées (WX6)</t>
    </r>
    <r>
      <rPr>
        <sz val="11"/>
        <color theme="1"/>
        <rFont val="Calibri"/>
        <family val="2"/>
        <scheme val="minor"/>
      </rPr>
      <t xml:space="preserve"> (W9, W10, W11, W18 : Plantago lanceolata, Chenopodium album, Salsola kali, Rumex acetosella)</t>
    </r>
  </si>
  <si>
    <r>
      <t xml:space="preserve">Mixtures de champignons (MX1) </t>
    </r>
    <r>
      <rPr>
        <sz val="11"/>
        <color theme="1"/>
        <rFont val="Calibri"/>
        <family val="2"/>
        <scheme val="minor"/>
      </rPr>
      <t xml:space="preserve">(M1, M2, M3, M6 : Penicillium notatum, Cladosporium herbarum, Aspergillus fumigatus, Alternaria alternata) </t>
    </r>
  </si>
  <si>
    <t>15 jours à -20°C</t>
  </si>
  <si>
    <t>Biologie moléculaire</t>
  </si>
  <si>
    <t>Hématologie - Coagulation - Immuno-hématologie - Cytologie</t>
  </si>
  <si>
    <t>Microbiologie</t>
  </si>
  <si>
    <r>
      <rPr>
        <b/>
        <sz val="11"/>
        <color rgb="FFFF0000"/>
        <rFont val="Calibri"/>
        <family val="2"/>
        <scheme val="minor"/>
      </rPr>
      <t>Pour une utilisation optimale du compendium, nous vous conseillons de le télécharger et de l’ouvrir avec Excel sur un PC.</t>
    </r>
    <r>
      <rPr>
        <sz val="11"/>
        <color theme="1"/>
        <rFont val="Calibri"/>
        <family val="2"/>
        <scheme val="minor"/>
      </rPr>
      <t xml:space="preserve">
Vous pouvez effectuer une recherche dans le compendium de deux façons :
</t>
    </r>
    <r>
      <rPr>
        <b/>
        <sz val="11"/>
        <color theme="1"/>
        <rFont val="Calibri"/>
        <family val="2"/>
        <scheme val="minor"/>
      </rPr>
      <t>1)</t>
    </r>
    <r>
      <rPr>
        <sz val="11"/>
        <color theme="1"/>
        <rFont val="Calibri"/>
        <family val="2"/>
        <scheme val="minor"/>
      </rPr>
      <t xml:space="preserve"> </t>
    </r>
    <r>
      <rPr>
        <b/>
        <sz val="11"/>
        <color theme="1"/>
        <rFont val="Calibri"/>
        <family val="2"/>
        <scheme val="minor"/>
      </rPr>
      <t>Via l’outil interactif ci-dessous</t>
    </r>
    <r>
      <rPr>
        <sz val="11"/>
        <color theme="1"/>
        <rFont val="Calibri"/>
        <family val="2"/>
        <scheme val="minor"/>
      </rPr>
      <t xml:space="preserve"> : sélectionnez le secteur souhaité, puis choisissez une analyse dans la liste déroulante. Les informations correspondantes s’afficheront automatiquement.
</t>
    </r>
    <r>
      <rPr>
        <b/>
        <sz val="11"/>
        <color theme="1"/>
        <rFont val="Calibri"/>
        <family val="2"/>
        <scheme val="minor"/>
      </rPr>
      <t>2)</t>
    </r>
    <r>
      <rPr>
        <sz val="11"/>
        <color theme="1"/>
        <rFont val="Calibri"/>
        <family val="2"/>
        <scheme val="minor"/>
      </rPr>
      <t xml:space="preserve"> </t>
    </r>
    <r>
      <rPr>
        <b/>
        <sz val="11"/>
        <color theme="1"/>
        <rFont val="Calibri"/>
        <family val="2"/>
        <scheme val="minor"/>
      </rPr>
      <t>Manuellement, via les onglets situés en bas du classeur</t>
    </r>
    <r>
      <rPr>
        <sz val="11"/>
        <color theme="1"/>
        <rFont val="Calibri"/>
        <family val="2"/>
        <scheme val="minor"/>
      </rPr>
      <t xml:space="preserve"> : sélectionnez le secteur souhaité, puis utilisez le raccourci </t>
    </r>
    <r>
      <rPr>
        <b/>
        <sz val="11"/>
        <color theme="1"/>
        <rFont val="Calibri"/>
        <family val="2"/>
        <scheme val="minor"/>
      </rPr>
      <t>Ctrl+F</t>
    </r>
    <r>
      <rPr>
        <sz val="11"/>
        <color theme="1"/>
        <rFont val="Calibri"/>
        <family val="2"/>
        <scheme val="minor"/>
      </rPr>
      <t xml:space="preserve"> pour ouvrir l’outil de recherche. Entrez un mot-clé et cliquez sur « </t>
    </r>
    <r>
      <rPr>
        <b/>
        <sz val="11"/>
        <color theme="1"/>
        <rFont val="Calibri"/>
        <family val="2"/>
        <scheme val="minor"/>
      </rPr>
      <t>Suivant</t>
    </r>
    <r>
      <rPr>
        <sz val="11"/>
        <color theme="1"/>
        <rFont val="Calibri"/>
        <family val="2"/>
        <scheme val="minor"/>
      </rPr>
      <t xml:space="preserve"> ».
Pour effectuer une recherche sur l’ensemble du classeur, cliquez sur « Options », choisissez «</t>
    </r>
    <r>
      <rPr>
        <b/>
        <sz val="11"/>
        <color theme="1"/>
        <rFont val="Calibri"/>
        <family val="2"/>
        <scheme val="minor"/>
      </rPr>
      <t xml:space="preserve"> Dans : Classeur</t>
    </r>
    <r>
      <rPr>
        <sz val="11"/>
        <color theme="1"/>
        <rFont val="Calibri"/>
        <family val="2"/>
        <scheme val="minor"/>
      </rPr>
      <t xml:space="preserve"> », puis cliquez sur « </t>
    </r>
    <r>
      <rPr>
        <b/>
        <sz val="11"/>
        <color theme="1"/>
        <rFont val="Calibri"/>
        <family val="2"/>
        <scheme val="minor"/>
      </rPr>
      <t>Suivant</t>
    </r>
    <r>
      <rPr>
        <sz val="11"/>
        <color theme="1"/>
        <rFont val="Calibri"/>
        <family val="2"/>
        <scheme val="minor"/>
      </rPr>
      <t xml:space="preserve"> ».</t>
    </r>
  </si>
  <si>
    <t>Tube hépariné SANS GEL</t>
  </si>
  <si>
    <t>12 semaines (sérum conservé 10 jours, tube hépariné conservé 3 jours)</t>
  </si>
  <si>
    <t>tube sec sans gel (S4), plasma fluoré (F, gris) ou serum avec gel (S)</t>
  </si>
  <si>
    <t>Tube sec sans gel (S4), plasma fluoré (F, gris) ou serum avec gel (S)</t>
  </si>
  <si>
    <t>Aspiration endo-trachéale, aspiration bronchique, expectoration, lavage broncho-alvéolaire</t>
  </si>
  <si>
    <t>4°C si analyse non réalisée dans les 12h. Analyse réalisée 2-3x/semaine</t>
  </si>
  <si>
    <t>Recherche toxine Clostridium difficile dans un prélèvement de selles</t>
  </si>
  <si>
    <t xml:space="preserve">12 à 24h à 37°C </t>
  </si>
  <si>
    <t xml:space="preserve">Gazométrie </t>
  </si>
  <si>
    <t>CO-oxymétrie</t>
  </si>
  <si>
    <t>Séringue héparinée, capillaire, tube hépariné</t>
  </si>
  <si>
    <r>
      <t xml:space="preserve">Tube sec </t>
    </r>
    <r>
      <rPr>
        <b/>
        <u/>
        <sz val="11"/>
        <color rgb="FFFF0000"/>
        <rFont val="Calibri"/>
        <family val="2"/>
        <scheme val="minor"/>
      </rPr>
      <t>sans</t>
    </r>
    <r>
      <rPr>
        <b/>
        <sz val="11"/>
        <color rgb="FFFF0000"/>
        <rFont val="Calibri"/>
        <family val="2"/>
        <scheme val="minor"/>
      </rPr>
      <t xml:space="preserve"> gel</t>
    </r>
  </si>
  <si>
    <r>
      <t xml:space="preserve">Tube sec 5ml </t>
    </r>
    <r>
      <rPr>
        <b/>
        <u/>
        <sz val="11"/>
        <color rgb="FFFF0000"/>
        <rFont val="Calibri"/>
        <family val="2"/>
        <scheme val="minor"/>
      </rPr>
      <t>sans gel</t>
    </r>
  </si>
  <si>
    <t>[L26] CORELAB - Auto-immunité</t>
  </si>
  <si>
    <t>[L26] CORELAB - Marqueurs tumoraux</t>
  </si>
  <si>
    <r>
      <t>Pot stérile anti-coagulé (</t>
    </r>
    <r>
      <rPr>
        <b/>
        <sz val="11"/>
        <color rgb="FF00B050"/>
        <rFont val="Calibri"/>
        <family val="2"/>
        <scheme val="minor"/>
      </rPr>
      <t>héparine</t>
    </r>
    <r>
      <rPr>
        <sz val="11"/>
        <color theme="1"/>
        <rFont val="Calibri"/>
        <family val="2"/>
        <scheme val="minor"/>
      </rPr>
      <t xml:space="preserve">, </t>
    </r>
    <r>
      <rPr>
        <b/>
        <sz val="11"/>
        <color rgb="FFCC00FF"/>
        <rFont val="Calibri"/>
        <family val="2"/>
        <scheme val="minor"/>
      </rPr>
      <t>EDTA</t>
    </r>
    <r>
      <rPr>
        <sz val="11"/>
        <color theme="1"/>
        <rFont val="Calibri"/>
        <family val="2"/>
        <scheme val="minor"/>
      </rPr>
      <t xml:space="preserve">…) 
</t>
    </r>
    <r>
      <rPr>
        <b/>
        <u/>
        <sz val="11"/>
        <color theme="1"/>
        <rFont val="Calibri"/>
        <family val="2"/>
        <scheme val="minor"/>
      </rPr>
      <t>ou</t>
    </r>
    <r>
      <rPr>
        <sz val="11"/>
        <color theme="1"/>
        <rFont val="Calibri"/>
        <family val="2"/>
        <scheme val="minor"/>
      </rPr>
      <t xml:space="preserve"> seringue </t>
    </r>
    <r>
      <rPr>
        <b/>
        <sz val="11"/>
        <color rgb="FF00B050"/>
        <rFont val="Calibri"/>
        <family val="2"/>
        <scheme val="minor"/>
      </rPr>
      <t>héparinée</t>
    </r>
    <r>
      <rPr>
        <sz val="11"/>
        <color theme="1"/>
        <rFont val="Calibri"/>
        <family val="2"/>
        <scheme val="minor"/>
      </rPr>
      <t xml:space="preserve"> (pour : cytologie, cytométrie en flux) 
</t>
    </r>
    <r>
      <rPr>
        <b/>
        <sz val="11"/>
        <color theme="1"/>
        <rFont val="Calibri"/>
        <family val="2"/>
        <scheme val="minor"/>
      </rPr>
      <t>+</t>
    </r>
    <r>
      <rPr>
        <sz val="11"/>
        <color theme="1"/>
        <rFont val="Calibri"/>
        <family val="2"/>
        <scheme val="minor"/>
      </rPr>
      <t xml:space="preserve"> Tubes </t>
    </r>
    <r>
      <rPr>
        <b/>
        <sz val="11"/>
        <color rgb="FFCC00FF"/>
        <rFont val="Calibri"/>
        <family val="2"/>
        <scheme val="minor"/>
      </rPr>
      <t>EDTA</t>
    </r>
    <r>
      <rPr>
        <sz val="11"/>
        <color theme="1"/>
        <rFont val="Calibri"/>
        <family val="2"/>
        <scheme val="minor"/>
      </rPr>
      <t xml:space="preserve"> 10 ml et </t>
    </r>
    <r>
      <rPr>
        <b/>
        <sz val="11"/>
        <color rgb="FF00B050"/>
        <rFont val="Calibri"/>
        <family val="2"/>
        <scheme val="minor"/>
      </rPr>
      <t>hépariné</t>
    </r>
    <r>
      <rPr>
        <sz val="11"/>
        <color theme="1"/>
        <rFont val="Calibri"/>
        <family val="2"/>
        <scheme val="minor"/>
      </rPr>
      <t xml:space="preserve"> (caryotype, biomol, NGS, FISH...)</t>
    </r>
  </si>
  <si>
    <t>EDTA : 24h
Sérum : 3 jours</t>
  </si>
  <si>
    <t>7 jours entre 2-8°C</t>
  </si>
  <si>
    <t>5 jours entre 2-8°C</t>
  </si>
  <si>
    <t>Ne pas dépasser 7 jours entre réception du tube et ajout</t>
  </si>
  <si>
    <t>7 jours, 2-8°C</t>
  </si>
  <si>
    <t>4 semaines, 2-8°C</t>
  </si>
  <si>
    <t>4 semaines &lt;-18°C
4 semaines, 2-8°C</t>
  </si>
  <si>
    <t>7 jours, 2-8°C
3 mois &lt;-18°C</t>
  </si>
  <si>
    <t>7 jours, 20-25°C</t>
  </si>
  <si>
    <r>
      <t>Tube EDTA 4 ml (bouchon mauve)</t>
    </r>
    <r>
      <rPr>
        <b/>
        <u/>
        <sz val="11"/>
        <color rgb="FFCC00FF"/>
        <rFont val="Calibri"/>
        <family val="2"/>
        <scheme val="minor"/>
      </rPr>
      <t xml:space="preserve"> ET</t>
    </r>
    <r>
      <rPr>
        <b/>
        <sz val="11"/>
        <color rgb="FFFF0000"/>
        <rFont val="Calibri"/>
        <family val="2"/>
        <scheme val="minor"/>
      </rPr>
      <t xml:space="preserve"> tube sec 8ml (bouchon rouge)</t>
    </r>
    <r>
      <rPr>
        <b/>
        <sz val="11"/>
        <color rgb="FFCC00FF"/>
        <rFont val="Calibri"/>
        <family val="2"/>
        <scheme val="minor"/>
      </rPr>
      <t xml:space="preserve">
ou Tube EDTA 10mL (bouchon mauve)</t>
    </r>
  </si>
  <si>
    <t>Rempli jusqu'au trait (flèche noire)</t>
  </si>
  <si>
    <t>Remplir entre les deux lignes</t>
  </si>
  <si>
    <t>CORELAB &amp; Sérologies</t>
  </si>
  <si>
    <t>Examens spécialisés hors CORELAB</t>
  </si>
  <si>
    <t>[L20] Sérologie infectieuse - CORELAB</t>
  </si>
  <si>
    <t>2-10 jours</t>
  </si>
  <si>
    <t>48-72h</t>
  </si>
  <si>
    <r>
      <t xml:space="preserve">Délai de réalisation visé
</t>
    </r>
    <r>
      <rPr>
        <sz val="11"/>
        <color theme="1"/>
        <rFont val="Calibri"/>
        <family val="2"/>
        <scheme val="minor"/>
      </rPr>
      <t>(temps moyen le + fréquemment rencontré)</t>
    </r>
  </si>
  <si>
    <r>
      <t xml:space="preserve">Délai de réalisation officiel
</t>
    </r>
    <r>
      <rPr>
        <sz val="11"/>
        <color theme="1"/>
        <rFont val="Calibri"/>
        <family val="2"/>
        <scheme val="minor"/>
      </rPr>
      <t>(au-delà il y a non-conformité)</t>
    </r>
  </si>
  <si>
    <t xml:space="preserve">14 jours </t>
  </si>
  <si>
    <t>28 jours</t>
  </si>
  <si>
    <t>21 jours</t>
  </si>
  <si>
    <t>30min</t>
  </si>
  <si>
    <t>Oxcarbazépine et son métabolite (10-hydroxy-carbamazépine)</t>
  </si>
  <si>
    <r>
      <t xml:space="preserve">Sclerodot
</t>
    </r>
    <r>
      <rPr>
        <sz val="9"/>
        <color theme="1"/>
        <rFont val="Calibri"/>
        <family val="2"/>
        <scheme val="minor"/>
      </rPr>
      <t>(anti-PDGFR, KU, PM-Scl75, PM-Scl100, Th/To, NOR90, Fibrillarine, POLR3A (RP150), POLR3K (RP11), Centromère B, Centromère A, Scl-70)</t>
    </r>
  </si>
  <si>
    <r>
      <rPr>
        <b/>
        <sz val="11"/>
        <color theme="1"/>
        <rFont val="Calibri"/>
        <family val="2"/>
        <scheme val="minor"/>
      </rPr>
      <t>Myodot (anti-synthéthases)</t>
    </r>
    <r>
      <rPr>
        <sz val="11"/>
        <color theme="1"/>
        <rFont val="Calibri"/>
        <family val="2"/>
        <scheme val="minor"/>
      </rPr>
      <t xml:space="preserve">
</t>
    </r>
    <r>
      <rPr>
        <sz val="9"/>
        <color theme="1"/>
        <rFont val="Calibri"/>
        <family val="2"/>
        <scheme val="minor"/>
      </rPr>
      <t>(anti-OJ, EJ, PL12, PL7, SRP, JO1, PMSCL75, PM100, KU, SAE1, NXP2, MDA5, TIFg, MI2B, MI2A, CN1A et HMG-CoA-réductase)</t>
    </r>
  </si>
  <si>
    <r>
      <t xml:space="preserve">Liverdot
</t>
    </r>
    <r>
      <rPr>
        <sz val="9"/>
        <color theme="1"/>
        <rFont val="Calibri"/>
        <family val="2"/>
        <scheme val="minor"/>
      </rPr>
      <t>(anti-SLA/LP, LC-1, LKM-1, gp210, PML, Sp100, M2-3E, F-actine)</t>
    </r>
  </si>
  <si>
    <r>
      <t xml:space="preserve">ENAdot
</t>
    </r>
    <r>
      <rPr>
        <sz val="9"/>
        <color theme="1"/>
        <rFont val="Calibri"/>
        <family val="2"/>
        <scheme val="minor"/>
      </rPr>
      <t>(anti-DFS70, AMA-M2, protéines P ribosomales, Histones, Nucléosomes, PCNA, Centromère-B, Jo-1, PM-Scl, Scl-70, SSB, SSA, Sm, SmRNP)</t>
    </r>
  </si>
  <si>
    <r>
      <t xml:space="preserve">Cytodot
</t>
    </r>
    <r>
      <rPr>
        <sz val="9"/>
        <color theme="1"/>
        <rFont val="Calibri"/>
        <family val="2"/>
        <scheme val="minor"/>
      </rPr>
      <t>(anti-OJ, EJ, PL-12, PL-7, SRP, Jo-1, Protéines P ribosomales, M2-3E, AMA-M2)</t>
    </r>
  </si>
  <si>
    <r>
      <t xml:space="preserve">ENA quantitatif (CTD Screen, EliA)
</t>
    </r>
    <r>
      <rPr>
        <sz val="9"/>
        <color theme="1"/>
        <rFont val="Calibri"/>
        <family val="2"/>
        <scheme val="minor"/>
      </rPr>
      <t>(anti-U1RNP, SSA, SSB, Centromère B, Scl-70, Jo-1, Fibrillarine, ARN Pol III, Ribosomes, PM-Scl, PCNA, protéines Mi-2, protéines Sm et de l’ADN natif purifié)</t>
    </r>
  </si>
  <si>
    <t>Date de la dernière mise à jour : 01/2026 - Référence : PG-LABO-054 - Version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</si>
</sst>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rgb="FF9C0006"/>
      <name val="Calibri"/>
      <family val="2"/>
      <scheme val="minor"/>
    </font>
    <font>
      <b/>
      <u/>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b/>
      <u/>
      <sz val="12"/>
      <color theme="1"/>
      <name val="Calibri"/>
      <family val="2"/>
      <scheme val="minor"/>
    </font>
    <font>
      <b/>
      <sz val="11"/>
      <color rgb="FFCC00FF"/>
      <name val="Calibri"/>
      <family val="2"/>
      <scheme val="minor"/>
    </font>
    <font>
      <b/>
      <sz val="11"/>
      <color rgb="FFFF0000"/>
      <name val="Calibri"/>
      <family val="2"/>
      <scheme val="minor"/>
    </font>
    <font>
      <b/>
      <u/>
      <sz val="11"/>
      <color rgb="FFFF0000"/>
      <name val="Calibri"/>
      <family val="2"/>
      <scheme val="minor"/>
    </font>
    <font>
      <b/>
      <sz val="11"/>
      <color rgb="FF2FEBFF"/>
      <name val="Calibri"/>
      <family val="2"/>
      <scheme val="minor"/>
    </font>
    <font>
      <b/>
      <sz val="11"/>
      <color rgb="FF00B0F0"/>
      <name val="Calibri"/>
      <family val="2"/>
      <scheme val="minor"/>
    </font>
    <font>
      <b/>
      <u/>
      <sz val="11"/>
      <color rgb="FF00B0F0"/>
      <name val="Calibri"/>
      <family val="2"/>
      <scheme val="minor"/>
    </font>
    <font>
      <b/>
      <sz val="11"/>
      <color rgb="FF00B050"/>
      <name val="Calibri"/>
      <family val="2"/>
      <scheme val="minor"/>
    </font>
    <font>
      <b/>
      <sz val="11"/>
      <color theme="2" tint="-0.499984740745262"/>
      <name val="Calibri"/>
      <family val="2"/>
      <scheme val="minor"/>
    </font>
    <font>
      <b/>
      <sz val="11"/>
      <color theme="0" tint="-0.499984740745262"/>
      <name val="Calibri"/>
      <family val="2"/>
      <scheme val="minor"/>
    </font>
    <font>
      <b/>
      <u/>
      <sz val="11"/>
      <color rgb="FFCC00FF"/>
      <name val="Calibri"/>
      <family val="2"/>
      <scheme val="minor"/>
    </font>
    <font>
      <b/>
      <sz val="11"/>
      <color theme="5" tint="-0.249977111117893"/>
      <name val="Calibri"/>
      <family val="2"/>
      <scheme val="minor"/>
    </font>
    <font>
      <b/>
      <sz val="11"/>
      <color rgb="FFFF9900"/>
      <name val="Calibri"/>
      <family val="2"/>
      <scheme val="minor"/>
    </font>
    <font>
      <sz val="11"/>
      <color rgb="FFCC00FF"/>
      <name val="Calibri"/>
      <family val="2"/>
      <scheme val="minor"/>
    </font>
    <font>
      <b/>
      <sz val="11"/>
      <color theme="7"/>
      <name val="Calibri"/>
      <family val="2"/>
      <scheme val="minor"/>
    </font>
    <font>
      <b/>
      <i/>
      <u/>
      <sz val="11"/>
      <color theme="1"/>
      <name val="Calibri"/>
      <family val="2"/>
      <scheme val="minor"/>
    </font>
    <font>
      <b/>
      <sz val="11"/>
      <color rgb="FF7030A0"/>
      <name val="Calibri"/>
      <family val="2"/>
      <scheme val="minor"/>
    </font>
    <font>
      <b/>
      <sz val="11"/>
      <color rgb="FF0070C0"/>
      <name val="Calibri"/>
      <family val="2"/>
      <scheme val="minor"/>
    </font>
    <font>
      <b/>
      <sz val="11"/>
      <color theme="0"/>
      <name val="Calibri"/>
      <family val="2"/>
      <scheme val="minor"/>
    </font>
    <font>
      <b/>
      <u/>
      <sz val="11"/>
      <color rgb="FF00B050"/>
      <name val="Calibri"/>
      <family val="2"/>
      <scheme val="minor"/>
    </font>
    <font>
      <b/>
      <sz val="30"/>
      <color theme="1"/>
      <name val="Calibri"/>
      <family val="2"/>
      <scheme val="minor"/>
    </font>
    <font>
      <b/>
      <sz val="20"/>
      <color theme="1"/>
      <name val="Calibri"/>
      <family val="2"/>
      <scheme val="minor"/>
    </font>
    <font>
      <u/>
      <sz val="11"/>
      <color theme="1"/>
      <name val="Calibri"/>
      <family val="2"/>
      <scheme val="minor"/>
    </font>
    <font>
      <b/>
      <sz val="11"/>
      <color rgb="FFFFC000"/>
      <name val="Calibri"/>
      <family val="2"/>
      <scheme val="minor"/>
    </font>
    <font>
      <b/>
      <sz val="11"/>
      <color rgb="FFFF33CC"/>
      <name val="Calibri"/>
      <family val="2"/>
      <scheme val="minor"/>
    </font>
    <font>
      <b/>
      <sz val="9"/>
      <color indexed="81"/>
      <name val="Tahoma"/>
      <family val="2"/>
    </font>
    <font>
      <sz val="11"/>
      <color rgb="FFFF33CC"/>
      <name val="Calibri"/>
      <family val="2"/>
      <scheme val="minor"/>
    </font>
    <font>
      <b/>
      <i/>
      <sz val="11"/>
      <color theme="1"/>
      <name val="Calibri"/>
      <family val="2"/>
      <scheme val="minor"/>
    </font>
    <font>
      <sz val="9"/>
      <color theme="1"/>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rgb="FFFFC7CE"/>
      </patternFill>
    </fill>
    <fill>
      <patternFill patternType="solid">
        <fgColor rgb="FFFFFFCC"/>
      </patternFill>
    </fill>
    <fill>
      <patternFill patternType="solid">
        <fgColor theme="8" tint="0.39997558519241921"/>
        <bgColor indexed="64"/>
      </patternFill>
    </fill>
    <fill>
      <patternFill patternType="solid">
        <fgColor rgb="FFC08EE6"/>
        <bgColor indexed="64"/>
      </patternFill>
    </fill>
    <fill>
      <patternFill patternType="solid">
        <fgColor theme="9" tint="0.39997558519241921"/>
        <bgColor indexed="64"/>
      </patternFill>
    </fill>
    <fill>
      <patternFill patternType="solid">
        <fgColor rgb="FFFFD5F4"/>
        <bgColor indexed="64"/>
      </patternFill>
    </fill>
    <fill>
      <patternFill patternType="solid">
        <fgColor rgb="FFECD8FC"/>
        <bgColor indexed="64"/>
      </patternFill>
    </fill>
    <fill>
      <patternFill patternType="solid">
        <fgColor rgb="FFADF2F9"/>
        <bgColor indexed="64"/>
      </patternFill>
    </fill>
    <fill>
      <patternFill patternType="solid">
        <fgColor rgb="FFCCFCC4"/>
        <bgColor indexed="64"/>
      </patternFill>
    </fill>
    <fill>
      <patternFill patternType="solid">
        <fgColor rgb="FFFECECE"/>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2FEBFF"/>
        <bgColor indexed="64"/>
      </patternFill>
    </fill>
    <fill>
      <patternFill patternType="solid">
        <fgColor rgb="FFFFCBA7"/>
        <bgColor indexed="64"/>
      </patternFill>
    </fill>
    <fill>
      <patternFill patternType="solid">
        <fgColor rgb="FFFF79DC"/>
        <bgColor indexed="64"/>
      </patternFill>
    </fill>
    <fill>
      <patternFill patternType="solid">
        <fgColor rgb="FFF3FE8C"/>
        <bgColor indexed="64"/>
      </patternFill>
    </fill>
    <fill>
      <patternFill patternType="solid">
        <fgColor rgb="FF92D050"/>
        <bgColor indexed="64"/>
      </patternFill>
    </fill>
    <fill>
      <patternFill patternType="solid">
        <fgColor rgb="FF00B0F0"/>
        <bgColor indexed="64"/>
      </patternFill>
    </fill>
    <fill>
      <patternFill patternType="solid">
        <fgColor rgb="FFD789E7"/>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rgb="FF00000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5" fillId="6" borderId="0" applyNumberFormat="0" applyBorder="0" applyAlignment="0" applyProtection="0"/>
    <xf numFmtId="0" fontId="4" fillId="7" borderId="11" applyNumberFormat="0" applyFont="0" applyAlignment="0" applyProtection="0"/>
  </cellStyleXfs>
  <cellXfs count="243">
    <xf numFmtId="0" fontId="0" fillId="0" borderId="0" xfId="0"/>
    <xf numFmtId="0" fontId="1" fillId="0" borderId="2" xfId="0" applyFont="1" applyBorder="1" applyAlignment="1">
      <alignment horizontal="center"/>
    </xf>
    <xf numFmtId="0" fontId="0" fillId="0" borderId="3" xfId="0" applyBorder="1"/>
    <xf numFmtId="0" fontId="0" fillId="0" borderId="4" xfId="0" applyBorder="1"/>
    <xf numFmtId="0" fontId="0" fillId="0" borderId="0" xfId="0" applyBorder="1"/>
    <xf numFmtId="0" fontId="1" fillId="0" borderId="0" xfId="0" applyFont="1" applyBorder="1" applyAlignment="1">
      <alignment horizontal="center"/>
    </xf>
    <xf numFmtId="0" fontId="0" fillId="0" borderId="0" xfId="0" applyFont="1" applyBorder="1" applyAlignment="1">
      <alignment horizontal="left"/>
    </xf>
    <xf numFmtId="0" fontId="0" fillId="0" borderId="5" xfId="0" applyBorder="1"/>
    <xf numFmtId="0" fontId="0" fillId="0" borderId="0"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1" fillId="2" borderId="1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2" applyFont="1" applyFill="1" applyBorder="1" applyAlignment="1">
      <alignment horizontal="center" vertical="center" wrapText="1"/>
    </xf>
    <xf numFmtId="0" fontId="0" fillId="0" borderId="1" xfId="2" applyFont="1" applyFill="1" applyBorder="1" applyAlignment="1">
      <alignment horizontal="center" vertical="center" wrapText="1"/>
    </xf>
    <xf numFmtId="0" fontId="7" fillId="5" borderId="15" xfId="1" applyFont="1" applyFill="1" applyBorder="1" applyAlignment="1">
      <alignment horizontal="center" vertical="center" wrapText="1"/>
    </xf>
    <xf numFmtId="0" fontId="0" fillId="0" borderId="1" xfId="2" applyFont="1" applyFill="1" applyBorder="1" applyAlignment="1">
      <alignment horizontal="center" vertical="center"/>
    </xf>
    <xf numFmtId="0" fontId="0" fillId="0" borderId="15" xfId="1" applyFont="1" applyFill="1" applyBorder="1" applyAlignment="1">
      <alignment horizontal="center" vertical="center"/>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ill="1"/>
    <xf numFmtId="0" fontId="0" fillId="0" borderId="0" xfId="0" applyFill="1" applyAlignment="1">
      <alignment horizontal="center" vertical="center" wrapText="1"/>
    </xf>
    <xf numFmtId="0" fontId="0" fillId="0" borderId="9" xfId="0" applyFill="1" applyBorder="1" applyAlignment="1">
      <alignment horizontal="center" vertical="center"/>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xf numFmtId="0" fontId="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0" fillId="0" borderId="6" xfId="0" applyFont="1" applyBorder="1"/>
    <xf numFmtId="0" fontId="0" fillId="12" borderId="10"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1" fillId="0" borderId="0" xfId="0" applyFont="1" applyBorder="1"/>
    <xf numFmtId="14" fontId="0" fillId="0" borderId="14" xfId="0" applyNumberFormat="1" applyFill="1" applyBorder="1" applyAlignment="1">
      <alignment horizontal="center" vertical="center" wrapText="1"/>
    </xf>
    <xf numFmtId="14" fontId="0" fillId="0" borderId="15" xfId="0" applyNumberFormat="1" applyBorder="1" applyAlignment="1">
      <alignment horizontal="center" vertical="center" wrapText="1"/>
    </xf>
    <xf numFmtId="0" fontId="0" fillId="0" borderId="0" xfId="0" applyAlignment="1">
      <alignment horizontal="center" vertical="center"/>
    </xf>
    <xf numFmtId="0" fontId="1" fillId="0" borderId="10" xfId="0" applyFont="1" applyBorder="1" applyAlignment="1">
      <alignment horizontal="center" vertical="center" wrapText="1"/>
    </xf>
    <xf numFmtId="14" fontId="1" fillId="2" borderId="13" xfId="0" applyNumberFormat="1" applyFont="1" applyFill="1" applyBorder="1" applyAlignment="1">
      <alignment horizontal="center" vertical="center" wrapText="1"/>
    </xf>
    <xf numFmtId="14" fontId="0" fillId="0" borderId="0" xfId="0" applyNumberFormat="1"/>
    <xf numFmtId="0" fontId="0" fillId="0" borderId="0" xfId="0" applyFill="1" applyAlignment="1">
      <alignment horizontal="center" vertical="center"/>
    </xf>
    <xf numFmtId="14" fontId="0" fillId="0" borderId="0" xfId="0" applyNumberFormat="1" applyAlignment="1">
      <alignment horizontal="center" vertical="center"/>
    </xf>
    <xf numFmtId="0" fontId="0" fillId="0" borderId="1" xfId="0" applyFont="1" applyBorder="1" applyAlignment="1">
      <alignment horizontal="center" vertical="center"/>
    </xf>
    <xf numFmtId="0" fontId="0" fillId="0" borderId="15" xfId="0" applyFont="1" applyBorder="1" applyAlignment="1">
      <alignment horizontal="center" vertical="center" wrapText="1"/>
    </xf>
    <xf numFmtId="0" fontId="0" fillId="15" borderId="10"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16" borderId="1" xfId="0" applyFont="1" applyFill="1" applyBorder="1" applyAlignment="1">
      <alignment horizontal="center" vertical="center" wrapText="1"/>
    </xf>
    <xf numFmtId="0" fontId="0" fillId="15" borderId="1" xfId="0" applyFont="1" applyFill="1" applyBorder="1" applyAlignment="1">
      <alignment horizontal="center" vertical="center" wrapText="1"/>
    </xf>
    <xf numFmtId="0" fontId="0" fillId="14" borderId="1" xfId="0" applyFont="1" applyFill="1" applyBorder="1" applyAlignment="1">
      <alignment horizontal="center" vertical="center" wrapText="1"/>
    </xf>
    <xf numFmtId="0" fontId="0" fillId="13" borderId="1" xfId="0" applyFont="1" applyFill="1" applyBorder="1" applyAlignment="1">
      <alignment horizontal="center" vertical="center" wrapText="1"/>
    </xf>
    <xf numFmtId="0" fontId="0" fillId="0" borderId="14" xfId="0" applyFont="1" applyBorder="1" applyAlignment="1">
      <alignment horizontal="center" vertical="center" wrapText="1"/>
    </xf>
    <xf numFmtId="14" fontId="0" fillId="0" borderId="15" xfId="0" applyNumberFormat="1" applyFont="1" applyBorder="1" applyAlignment="1">
      <alignment horizontal="center" vertical="center" wrapText="1"/>
    </xf>
    <xf numFmtId="14" fontId="0" fillId="0" borderId="15" xfId="0" applyNumberFormat="1" applyFont="1" applyBorder="1" applyAlignment="1">
      <alignment horizontal="center" vertical="center"/>
    </xf>
    <xf numFmtId="49" fontId="0" fillId="13" borderId="1" xfId="0" applyNumberFormat="1" applyFont="1" applyFill="1" applyBorder="1" applyAlignment="1">
      <alignment horizontal="center" vertical="center" wrapText="1"/>
    </xf>
    <xf numFmtId="0" fontId="0" fillId="0" borderId="9" xfId="0" applyFont="1" applyBorder="1" applyAlignment="1">
      <alignment horizontal="center" vertical="center"/>
    </xf>
    <xf numFmtId="14" fontId="0" fillId="0" borderId="14" xfId="0" applyNumberFormat="1" applyFont="1" applyBorder="1" applyAlignment="1">
      <alignment horizontal="center" vertical="center" wrapText="1"/>
    </xf>
    <xf numFmtId="0" fontId="3" fillId="0" borderId="0" xfId="0" applyFont="1"/>
    <xf numFmtId="0" fontId="3" fillId="0" borderId="0" xfId="0" applyFont="1" applyAlignment="1">
      <alignment horizontal="center" vertical="center" wrapText="1"/>
    </xf>
    <xf numFmtId="0" fontId="7" fillId="11"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14" fontId="0" fillId="0" borderId="14" xfId="0" applyNumberFormat="1" applyFont="1" applyFill="1" applyBorder="1" applyAlignment="1">
      <alignment horizontal="center" vertical="center" wrapText="1"/>
    </xf>
    <xf numFmtId="14" fontId="0" fillId="0" borderId="15" xfId="0" applyNumberFormat="1" applyFont="1" applyFill="1" applyBorder="1" applyAlignment="1">
      <alignment horizontal="center" vertical="center" wrapText="1"/>
    </xf>
    <xf numFmtId="14" fontId="0" fillId="0" borderId="10"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9" xfId="0" applyFont="1" applyFill="1" applyBorder="1" applyAlignment="1">
      <alignment horizontal="center" vertical="center" wrapText="1"/>
    </xf>
    <xf numFmtId="1" fontId="0" fillId="0" borderId="9" xfId="0" applyNumberFormat="1"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0" xfId="0" applyFont="1" applyBorder="1" applyAlignment="1">
      <alignment horizontal="center" vertical="center"/>
    </xf>
    <xf numFmtId="0" fontId="0" fillId="0" borderId="0" xfId="0"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xf numFmtId="0" fontId="2" fillId="4" borderId="12"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Fill="1" applyBorder="1" applyAlignment="1">
      <alignment horizontal="center" vertical="center" wrapText="1"/>
    </xf>
    <xf numFmtId="14" fontId="0" fillId="0" borderId="0" xfId="0" applyNumberFormat="1" applyBorder="1"/>
    <xf numFmtId="14" fontId="0" fillId="0" borderId="0" xfId="0" applyNumberFormat="1" applyFont="1" applyBorder="1" applyAlignment="1">
      <alignment horizontal="center" vertical="center" wrapText="1"/>
    </xf>
    <xf numFmtId="1" fontId="0" fillId="0" borderId="10"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14" fontId="2" fillId="2" borderId="17"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0" borderId="1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 xfId="0" applyFont="1" applyFill="1" applyBorder="1" applyAlignment="1">
      <alignment vertical="center" wrapText="1"/>
    </xf>
    <xf numFmtId="0" fontId="0" fillId="5" borderId="0" xfId="0" applyFill="1" applyBorder="1"/>
    <xf numFmtId="0" fontId="0" fillId="0" borderId="0" xfId="0" applyAlignment="1">
      <alignment vertical="center"/>
    </xf>
    <xf numFmtId="0" fontId="0" fillId="18" borderId="27" xfId="0" applyFont="1" applyFill="1" applyBorder="1" applyAlignment="1">
      <alignment horizontal="center" vertical="center"/>
    </xf>
    <xf numFmtId="0" fontId="0" fillId="18" borderId="28" xfId="0" applyFont="1" applyFill="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28" fillId="17" borderId="27" xfId="0" applyFont="1" applyFill="1" applyBorder="1" applyAlignment="1">
      <alignment horizontal="center" vertical="center"/>
    </xf>
    <xf numFmtId="0" fontId="28" fillId="17" borderId="28" xfId="0" applyFont="1" applyFill="1" applyBorder="1" applyAlignment="1">
      <alignment horizontal="center" vertical="center"/>
    </xf>
    <xf numFmtId="0" fontId="0" fillId="0" borderId="19" xfId="0" applyBorder="1" applyAlignment="1">
      <alignment horizontal="center" vertical="center" wrapText="1"/>
    </xf>
    <xf numFmtId="0" fontId="1" fillId="19" borderId="2"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0" fillId="0" borderId="31" xfId="0" applyBorder="1" applyAlignment="1">
      <alignment horizontal="center" vertical="center" wrapText="1"/>
    </xf>
    <xf numFmtId="14" fontId="0" fillId="0" borderId="22" xfId="0" applyNumberFormat="1" applyBorder="1" applyAlignment="1">
      <alignment horizontal="center" vertical="center" wrapText="1"/>
    </xf>
    <xf numFmtId="0" fontId="2"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2" borderId="26"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1" fillId="0" borderId="1" xfId="2"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wrapText="1"/>
    </xf>
    <xf numFmtId="0" fontId="0" fillId="0" borderId="0" xfId="0" applyNumberFormat="1"/>
    <xf numFmtId="0" fontId="2" fillId="8" borderId="2" xfId="0" applyNumberFormat="1" applyFont="1" applyFill="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0" xfId="0" applyNumberFormat="1" applyAlignment="1">
      <alignment vertical="center"/>
    </xf>
    <xf numFmtId="0" fontId="0" fillId="0" borderId="14" xfId="0" applyNumberFormat="1" applyBorder="1" applyAlignment="1">
      <alignment horizontal="center" vertical="center" wrapText="1"/>
    </xf>
    <xf numFmtId="0" fontId="0" fillId="0" borderId="15" xfId="0" applyNumberFormat="1" applyBorder="1" applyAlignment="1">
      <alignment horizontal="center" vertical="center" wrapText="1"/>
    </xf>
    <xf numFmtId="14" fontId="0" fillId="0" borderId="24"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5" xfId="0" applyNumberFormat="1" applyFill="1" applyBorder="1" applyAlignment="1">
      <alignment horizontal="center" vertical="center" wrapText="1"/>
    </xf>
    <xf numFmtId="14" fontId="0" fillId="0" borderId="24" xfId="0" applyNumberFormat="1" applyFill="1" applyBorder="1" applyAlignment="1">
      <alignment horizontal="center" vertical="center" wrapText="1"/>
    </xf>
    <xf numFmtId="0" fontId="0" fillId="0" borderId="0" xfId="0" applyAlignment="1">
      <alignment wrapText="1"/>
    </xf>
    <xf numFmtId="0" fontId="12" fillId="0" borderId="19" xfId="0" applyFont="1" applyFill="1" applyBorder="1" applyAlignment="1">
      <alignment horizontal="center" vertical="center" wrapText="1"/>
    </xf>
    <xf numFmtId="0" fontId="0" fillId="20" borderId="1"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0" fillId="5" borderId="0" xfId="0" applyFont="1" applyFill="1" applyBorder="1" applyAlignment="1">
      <alignment horizontal="center" vertical="center" wrapText="1"/>
    </xf>
    <xf numFmtId="14" fontId="0" fillId="0" borderId="15" xfId="0" applyNumberFormat="1" applyFont="1" applyFill="1" applyBorder="1" applyAlignment="1">
      <alignment horizontal="center" vertical="center"/>
    </xf>
    <xf numFmtId="0" fontId="0" fillId="10" borderId="1" xfId="0" applyFont="1" applyFill="1" applyBorder="1" applyAlignment="1">
      <alignment horizontal="center" vertical="center" wrapText="1"/>
    </xf>
    <xf numFmtId="0" fontId="0" fillId="21" borderId="1" xfId="0" applyFont="1" applyFill="1" applyBorder="1" applyAlignment="1">
      <alignment horizontal="center" vertical="center" wrapText="1"/>
    </xf>
    <xf numFmtId="0" fontId="0" fillId="22"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16" borderId="1" xfId="0"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0" fillId="24"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32" xfId="0" applyFont="1" applyFill="1" applyBorder="1" applyAlignment="1">
      <alignment horizontal="center" vertical="center" wrapText="1"/>
    </xf>
    <xf numFmtId="14" fontId="0" fillId="5" borderId="0" xfId="0" applyNumberFormat="1" applyFont="1" applyFill="1" applyBorder="1"/>
    <xf numFmtId="0" fontId="1" fillId="0" borderId="34"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36" fillId="0" borderId="0" xfId="0" applyFont="1" applyFill="1" applyBorder="1"/>
    <xf numFmtId="0" fontId="1" fillId="0" borderId="0" xfId="0"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0" fillId="26" borderId="1" xfId="0" applyFont="1" applyFill="1" applyBorder="1" applyAlignment="1">
      <alignment horizontal="center" vertical="center" wrapText="1"/>
    </xf>
    <xf numFmtId="0" fontId="0" fillId="21" borderId="10" xfId="0" applyFont="1" applyFill="1" applyBorder="1" applyAlignment="1">
      <alignment horizontal="center" vertical="center" wrapText="1"/>
    </xf>
    <xf numFmtId="0" fontId="0" fillId="27" borderId="1" xfId="0" applyFont="1" applyFill="1" applyBorder="1" applyAlignment="1">
      <alignment horizontal="center" vertical="center" wrapText="1"/>
    </xf>
    <xf numFmtId="0" fontId="0" fillId="27" borderId="10" xfId="0" applyFont="1" applyFill="1" applyBorder="1" applyAlignment="1">
      <alignment horizontal="center" vertical="center" wrapText="1"/>
    </xf>
    <xf numFmtId="0" fontId="0" fillId="16"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10" xfId="0" applyFont="1" applyFill="1" applyBorder="1" applyAlignment="1">
      <alignment horizontal="center" vertical="center"/>
    </xf>
    <xf numFmtId="14" fontId="0" fillId="0" borderId="10"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5" xfId="0" applyFont="1" applyFill="1" applyBorder="1" applyAlignment="1">
      <alignment horizontal="center" vertical="center"/>
    </xf>
    <xf numFmtId="0" fontId="33" fillId="0" borderId="1" xfId="0" applyFont="1" applyFill="1" applyBorder="1" applyAlignment="1">
      <alignment horizontal="center" vertical="center" wrapText="1"/>
    </xf>
    <xf numFmtId="0" fontId="0" fillId="0" borderId="14" xfId="0" applyFont="1" applyFill="1" applyBorder="1" applyAlignment="1">
      <alignment horizontal="center" vertical="center"/>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14" fontId="0" fillId="0" borderId="15"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14" fontId="0" fillId="0" borderId="0" xfId="0" applyNumberFormat="1" applyFont="1" applyFill="1" applyBorder="1" applyAlignment="1">
      <alignment horizontal="center" vertical="center" wrapText="1"/>
    </xf>
    <xf numFmtId="14" fontId="0" fillId="0" borderId="0" xfId="0" applyNumberFormat="1" applyFill="1" applyAlignment="1">
      <alignment horizontal="center" vertical="center"/>
    </xf>
    <xf numFmtId="0" fontId="21" fillId="0" borderId="1" xfId="0" applyFont="1" applyFill="1" applyBorder="1" applyAlignment="1">
      <alignment horizontal="center" vertical="center" wrapText="1"/>
    </xf>
    <xf numFmtId="0" fontId="7" fillId="23" borderId="15" xfId="0" applyFont="1" applyFill="1" applyBorder="1" applyAlignment="1">
      <alignment horizontal="center" vertical="center" wrapText="1"/>
    </xf>
    <xf numFmtId="0" fontId="0" fillId="0" borderId="14" xfId="0" applyFont="1" applyFill="1" applyBorder="1" applyAlignment="1">
      <alignment horizontal="center" vertical="center" wrapText="1"/>
    </xf>
    <xf numFmtId="14" fontId="0" fillId="5" borderId="1" xfId="0" applyNumberFormat="1" applyFont="1" applyFill="1" applyBorder="1"/>
    <xf numFmtId="14" fontId="0" fillId="5" borderId="0" xfId="0" applyNumberFormat="1" applyFont="1" applyFill="1" applyBorder="1" applyAlignment="1">
      <alignment horizontal="center" vertical="center" wrapText="1"/>
    </xf>
    <xf numFmtId="0" fontId="0" fillId="5" borderId="10" xfId="0" applyFont="1" applyFill="1" applyBorder="1" applyAlignment="1">
      <alignment horizontal="center" vertical="center" wrapText="1"/>
    </xf>
    <xf numFmtId="0" fontId="0" fillId="28" borderId="8"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xf>
    <xf numFmtId="0" fontId="13" fillId="0" borderId="1" xfId="0" applyFont="1" applyBorder="1" applyAlignment="1">
      <alignment horizontal="center" vertical="center" wrapText="1"/>
    </xf>
    <xf numFmtId="0" fontId="11" fillId="0" borderId="10" xfId="0" applyFont="1" applyFill="1" applyBorder="1" applyAlignment="1">
      <alignment horizontal="center" vertical="center" wrapText="1"/>
    </xf>
    <xf numFmtId="14" fontId="0" fillId="0" borderId="33" xfId="0" applyNumberFormat="1" applyFont="1" applyBorder="1" applyAlignment="1">
      <alignment horizontal="center" vertical="center" wrapText="1"/>
    </xf>
    <xf numFmtId="0" fontId="0" fillId="5" borderId="1" xfId="0" applyFill="1" applyBorder="1" applyAlignment="1">
      <alignment horizontal="center" vertical="center"/>
    </xf>
    <xf numFmtId="0" fontId="0" fillId="5" borderId="0" xfId="0" applyFont="1" applyFill="1" applyBorder="1"/>
    <xf numFmtId="0" fontId="0" fillId="25" borderId="8"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24" fillId="0" borderId="19" xfId="0" applyFont="1" applyFill="1" applyBorder="1" applyAlignment="1">
      <alignment horizontal="center" vertical="center" wrapText="1"/>
    </xf>
    <xf numFmtId="14" fontId="0" fillId="0" borderId="14"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30" fillId="5" borderId="29" xfId="0" applyFont="1" applyFill="1" applyBorder="1" applyAlignment="1">
      <alignment horizontal="center"/>
    </xf>
    <xf numFmtId="0" fontId="30" fillId="5" borderId="7" xfId="0" applyFont="1" applyFill="1" applyBorder="1" applyAlignment="1">
      <alignment horizontal="center"/>
    </xf>
    <xf numFmtId="0" fontId="30" fillId="5" borderId="21" xfId="0" applyFont="1" applyFill="1" applyBorder="1" applyAlignment="1">
      <alignment horizontal="center"/>
    </xf>
    <xf numFmtId="0" fontId="31" fillId="5" borderId="13" xfId="0" applyFont="1" applyFill="1" applyBorder="1" applyAlignment="1">
      <alignment horizontal="center"/>
    </xf>
    <xf numFmtId="0" fontId="31" fillId="5" borderId="20" xfId="0" applyFont="1" applyFill="1" applyBorder="1" applyAlignment="1">
      <alignment horizontal="center"/>
    </xf>
    <xf numFmtId="0" fontId="31" fillId="5" borderId="25" xfId="0" applyFont="1" applyFill="1" applyBorder="1" applyAlignment="1">
      <alignment horizontal="center"/>
    </xf>
    <xf numFmtId="0" fontId="0" fillId="19" borderId="29" xfId="0" applyFill="1" applyBorder="1" applyAlignment="1">
      <alignment horizontal="left" vertical="center" wrapText="1"/>
    </xf>
    <xf numFmtId="0" fontId="0" fillId="19" borderId="7" xfId="0" applyFill="1" applyBorder="1" applyAlignment="1">
      <alignment horizontal="left" vertical="center" wrapText="1"/>
    </xf>
    <xf numFmtId="0" fontId="0" fillId="19" borderId="21" xfId="0" applyFill="1" applyBorder="1" applyAlignment="1">
      <alignment horizontal="left" vertical="center" wrapText="1"/>
    </xf>
    <xf numFmtId="0" fontId="0" fillId="19" borderId="6" xfId="0" applyFill="1" applyBorder="1" applyAlignment="1">
      <alignment horizontal="left" vertical="center" wrapText="1"/>
    </xf>
    <xf numFmtId="0" fontId="0" fillId="19" borderId="0" xfId="0" applyFill="1" applyBorder="1" applyAlignment="1">
      <alignment horizontal="left" vertical="center" wrapText="1"/>
    </xf>
    <xf numFmtId="0" fontId="0" fillId="19" borderId="23" xfId="0" applyFill="1" applyBorder="1" applyAlignment="1">
      <alignment horizontal="left" vertical="center" wrapText="1"/>
    </xf>
    <xf numFmtId="0" fontId="0" fillId="19" borderId="13" xfId="0" applyFill="1" applyBorder="1" applyAlignment="1">
      <alignment horizontal="left" vertical="center" wrapText="1"/>
    </xf>
    <xf numFmtId="0" fontId="0" fillId="19" borderId="20" xfId="0" applyFill="1" applyBorder="1" applyAlignment="1">
      <alignment horizontal="left" vertical="center" wrapText="1"/>
    </xf>
    <xf numFmtId="0" fontId="0" fillId="19" borderId="25" xfId="0" applyFill="1" applyBorder="1" applyAlignment="1">
      <alignment horizontal="left" vertical="center" wrapText="1"/>
    </xf>
  </cellXfs>
  <cellStyles count="3">
    <cellStyle name="Insatisfaisant" xfId="1" builtinId="27"/>
    <cellStyle name="Normal" xfId="0" builtinId="0"/>
    <cellStyle name="Note" xfId="2" builtinId="10"/>
  </cellStyles>
  <dxfs count="128">
    <dxf>
      <font>
        <strike val="0"/>
        <outline val="0"/>
        <shadow val="0"/>
        <u val="none"/>
        <vertAlign val="baseline"/>
        <sz val="11"/>
        <name val="Calibri"/>
        <family val="2"/>
        <scheme val="minor"/>
      </font>
      <numFmt numFmtId="19" formatCode="dd/mm/yyyy"/>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border outline="0">
        <right style="medium">
          <color indexed="64"/>
        </right>
        <top style="medium">
          <color indexed="64"/>
        </top>
        <bottom style="medium">
          <color indexed="64"/>
        </bottom>
      </border>
    </dxf>
    <dxf>
      <font>
        <strike val="0"/>
        <outline val="0"/>
        <shadow val="0"/>
        <u val="none"/>
        <vertAlign val="baseline"/>
        <sz val="11"/>
        <name val="Calibri"/>
        <family val="2"/>
        <scheme val="minor"/>
      </font>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1"/>
        <name val="Calibri"/>
        <family val="2"/>
        <scheme val="minor"/>
      </font>
      <numFmt numFmtId="19" formatCode="dd/mm/yyyy"/>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1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border outline="0">
        <right style="medium">
          <color indexed="64"/>
        </right>
        <top style="medium">
          <color indexed="64"/>
        </top>
        <bottom style="medium">
          <color indexed="64"/>
        </bottom>
      </border>
    </dxf>
    <dxf>
      <font>
        <strike val="0"/>
        <outline val="0"/>
        <shadow val="0"/>
        <u val="none"/>
        <vertAlign val="baseline"/>
        <sz val="11"/>
        <name val="Calibri"/>
        <family val="2"/>
        <scheme val="minor"/>
      </font>
      <alignment horizontal="center" vertical="center" textRotation="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numFmt numFmtId="19" formatCode="dd/mm/yyyy"/>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top style="medium">
          <color indexed="64"/>
        </top>
        <bottom style="medium">
          <color indexed="64"/>
        </bottom>
      </border>
    </dxf>
    <dxf>
      <alignment horizontal="center" vertical="center" textRotation="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1"/>
        <color theme="1"/>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right style="medium">
          <color rgb="FF000000"/>
        </right>
        <top style="medium">
          <color rgb="FF000000"/>
        </top>
        <bottom style="medium">
          <color rgb="FF000000"/>
        </bottom>
      </border>
    </dxf>
    <dxf>
      <font>
        <strike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color rgb="FFFF0000"/>
      </font>
      <fill>
        <patternFill>
          <bgColor rgb="FFFFFF00"/>
        </patternFill>
      </fill>
    </dxf>
    <dxf>
      <font>
        <strike val="0"/>
        <outline val="0"/>
        <shadow val="0"/>
        <u val="none"/>
        <vertAlign val="baseline"/>
        <sz val="11"/>
        <name val="Calibri"/>
        <family val="2"/>
        <scheme val="minor"/>
      </font>
      <fill>
        <patternFill>
          <fgColor indexed="64"/>
          <bgColor theme="0"/>
        </patternFill>
      </fill>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rgb="FF000000"/>
        </top>
      </border>
    </dxf>
    <dxf>
      <border outline="0">
        <right style="thin">
          <color rgb="FF000000"/>
        </right>
        <top style="medium">
          <color rgb="FF000000"/>
        </top>
        <bottom style="medium">
          <color rgb="FF000000"/>
        </bottom>
      </border>
    </dxf>
    <dxf>
      <font>
        <strike val="0"/>
        <outline val="0"/>
        <shadow val="0"/>
        <u val="none"/>
        <vertAlign val="baseline"/>
        <sz val="11"/>
        <name val="Calibri"/>
        <family val="2"/>
        <scheme val="none"/>
      </font>
    </dxf>
    <dxf>
      <border>
        <bottom style="medium">
          <color rgb="FF000000"/>
        </bottom>
      </border>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CC00FF"/>
      <color rgb="FFF3FE8C"/>
      <color rgb="FFD789E7"/>
      <color rgb="FF2FEBFF"/>
      <color rgb="FFFF33CC"/>
      <color rgb="FFFF9900"/>
      <color rgb="FFEDFE50"/>
      <color rgb="FFFF79DC"/>
      <color rgb="FFFFCBA7"/>
      <color rgb="FFFB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1009650</xdr:colOff>
      <xdr:row>29</xdr:row>
      <xdr:rowOff>123824</xdr:rowOff>
    </xdr:from>
    <xdr:to>
      <xdr:col>1</xdr:col>
      <xdr:colOff>1485900</xdr:colOff>
      <xdr:row>29</xdr:row>
      <xdr:rowOff>571499</xdr:rowOff>
    </xdr:to>
    <xdr:pic>
      <xdr:nvPicPr>
        <xdr:cNvPr id="7" name="Image 6">
          <a:extLst>
            <a:ext uri="{FF2B5EF4-FFF2-40B4-BE49-F238E27FC236}">
              <a16:creationId xmlns:a16="http://schemas.microsoft.com/office/drawing/2014/main" id="{72C5FFDA-BD51-410D-B60C-2A2AFE38507A}"/>
            </a:ext>
          </a:extLst>
        </xdr:cNvPr>
        <xdr:cNvPicPr>
          <a:picLocks noChangeAspect="1"/>
        </xdr:cNvPicPr>
      </xdr:nvPicPr>
      <xdr:blipFill>
        <a:blip xmlns:r="http://schemas.openxmlformats.org/officeDocument/2006/relationships" r:embed="rId1"/>
        <a:stretch>
          <a:fillRect/>
        </a:stretch>
      </xdr:blipFill>
      <xdr:spPr>
        <a:xfrm>
          <a:off x="3009900" y="8286749"/>
          <a:ext cx="476250" cy="447675"/>
        </a:xfrm>
        <a:prstGeom prst="rect">
          <a:avLst/>
        </a:prstGeom>
      </xdr:spPr>
    </xdr:pic>
    <xdr:clientData/>
  </xdr:twoCellAnchor>
  <xdr:twoCellAnchor editAs="oneCell">
    <xdr:from>
      <xdr:col>1</xdr:col>
      <xdr:colOff>1019175</xdr:colOff>
      <xdr:row>26</xdr:row>
      <xdr:rowOff>95249</xdr:rowOff>
    </xdr:from>
    <xdr:to>
      <xdr:col>1</xdr:col>
      <xdr:colOff>1504950</xdr:colOff>
      <xdr:row>26</xdr:row>
      <xdr:rowOff>509935</xdr:rowOff>
    </xdr:to>
    <xdr:pic>
      <xdr:nvPicPr>
        <xdr:cNvPr id="8" name="Image 7">
          <a:extLst>
            <a:ext uri="{FF2B5EF4-FFF2-40B4-BE49-F238E27FC236}">
              <a16:creationId xmlns:a16="http://schemas.microsoft.com/office/drawing/2014/main" id="{0EA16FB3-8D8F-4109-A92B-648A0CF919C8}"/>
            </a:ext>
          </a:extLst>
        </xdr:cNvPr>
        <xdr:cNvPicPr>
          <a:picLocks noChangeAspect="1"/>
        </xdr:cNvPicPr>
      </xdr:nvPicPr>
      <xdr:blipFill>
        <a:blip xmlns:r="http://schemas.openxmlformats.org/officeDocument/2006/relationships" r:embed="rId2"/>
        <a:stretch>
          <a:fillRect/>
        </a:stretch>
      </xdr:blipFill>
      <xdr:spPr>
        <a:xfrm>
          <a:off x="3019425" y="6581774"/>
          <a:ext cx="485775" cy="414686"/>
        </a:xfrm>
        <a:prstGeom prst="rect">
          <a:avLst/>
        </a:prstGeom>
      </xdr:spPr>
    </xdr:pic>
    <xdr:clientData/>
  </xdr:twoCellAnchor>
  <xdr:twoCellAnchor editAs="oneCell">
    <xdr:from>
      <xdr:col>1</xdr:col>
      <xdr:colOff>1076324</xdr:colOff>
      <xdr:row>28</xdr:row>
      <xdr:rowOff>104774</xdr:rowOff>
    </xdr:from>
    <xdr:to>
      <xdr:col>1</xdr:col>
      <xdr:colOff>1447800</xdr:colOff>
      <xdr:row>28</xdr:row>
      <xdr:rowOff>479591</xdr:rowOff>
    </xdr:to>
    <xdr:pic>
      <xdr:nvPicPr>
        <xdr:cNvPr id="9" name="Image 8">
          <a:extLst>
            <a:ext uri="{FF2B5EF4-FFF2-40B4-BE49-F238E27FC236}">
              <a16:creationId xmlns:a16="http://schemas.microsoft.com/office/drawing/2014/main" id="{EB332018-264B-4F6A-8D1A-5E1B4D4D2443}"/>
            </a:ext>
          </a:extLst>
        </xdr:cNvPr>
        <xdr:cNvPicPr>
          <a:picLocks noChangeAspect="1"/>
        </xdr:cNvPicPr>
      </xdr:nvPicPr>
      <xdr:blipFill>
        <a:blip xmlns:r="http://schemas.openxmlformats.org/officeDocument/2006/relationships" r:embed="rId3"/>
        <a:stretch>
          <a:fillRect/>
        </a:stretch>
      </xdr:blipFill>
      <xdr:spPr>
        <a:xfrm>
          <a:off x="3076574" y="7734299"/>
          <a:ext cx="371476" cy="374817"/>
        </a:xfrm>
        <a:prstGeom prst="rect">
          <a:avLst/>
        </a:prstGeom>
      </xdr:spPr>
    </xdr:pic>
    <xdr:clientData/>
  </xdr:twoCellAnchor>
  <xdr:twoCellAnchor editAs="oneCell">
    <xdr:from>
      <xdr:col>1</xdr:col>
      <xdr:colOff>1085850</xdr:colOff>
      <xdr:row>27</xdr:row>
      <xdr:rowOff>123825</xdr:rowOff>
    </xdr:from>
    <xdr:to>
      <xdr:col>1</xdr:col>
      <xdr:colOff>1447800</xdr:colOff>
      <xdr:row>27</xdr:row>
      <xdr:rowOff>508865</xdr:rowOff>
    </xdr:to>
    <xdr:pic>
      <xdr:nvPicPr>
        <xdr:cNvPr id="10" name="Image 9">
          <a:extLst>
            <a:ext uri="{FF2B5EF4-FFF2-40B4-BE49-F238E27FC236}">
              <a16:creationId xmlns:a16="http://schemas.microsoft.com/office/drawing/2014/main" id="{48B798B4-A2B9-40EE-881C-B293A3CDC214}"/>
            </a:ext>
          </a:extLst>
        </xdr:cNvPr>
        <xdr:cNvPicPr>
          <a:picLocks noChangeAspect="1"/>
        </xdr:cNvPicPr>
      </xdr:nvPicPr>
      <xdr:blipFill>
        <a:blip xmlns:r="http://schemas.openxmlformats.org/officeDocument/2006/relationships" r:embed="rId4"/>
        <a:stretch>
          <a:fillRect/>
        </a:stretch>
      </xdr:blipFill>
      <xdr:spPr>
        <a:xfrm>
          <a:off x="3086100" y="7181850"/>
          <a:ext cx="361950" cy="385040"/>
        </a:xfrm>
        <a:prstGeom prst="rect">
          <a:avLst/>
        </a:prstGeom>
      </xdr:spPr>
    </xdr:pic>
    <xdr:clientData/>
  </xdr:twoCellAnchor>
  <xdr:twoCellAnchor editAs="oneCell">
    <xdr:from>
      <xdr:col>1</xdr:col>
      <xdr:colOff>1047750</xdr:colOff>
      <xdr:row>30</xdr:row>
      <xdr:rowOff>95250</xdr:rowOff>
    </xdr:from>
    <xdr:to>
      <xdr:col>1</xdr:col>
      <xdr:colOff>1466850</xdr:colOff>
      <xdr:row>30</xdr:row>
      <xdr:rowOff>619125</xdr:rowOff>
    </xdr:to>
    <xdr:pic>
      <xdr:nvPicPr>
        <xdr:cNvPr id="11" name="Image 10">
          <a:extLst>
            <a:ext uri="{FF2B5EF4-FFF2-40B4-BE49-F238E27FC236}">
              <a16:creationId xmlns:a16="http://schemas.microsoft.com/office/drawing/2014/main" id="{892BEA93-30A1-42EB-A9C5-EF6FBDE03D59}"/>
            </a:ext>
          </a:extLst>
        </xdr:cNvPr>
        <xdr:cNvPicPr>
          <a:picLocks noChangeAspect="1"/>
        </xdr:cNvPicPr>
      </xdr:nvPicPr>
      <xdr:blipFill>
        <a:blip xmlns:r="http://schemas.openxmlformats.org/officeDocument/2006/relationships" r:embed="rId5"/>
        <a:stretch>
          <a:fillRect/>
        </a:stretch>
      </xdr:blipFill>
      <xdr:spPr>
        <a:xfrm>
          <a:off x="3048000" y="8934450"/>
          <a:ext cx="419100" cy="523875"/>
        </a:xfrm>
        <a:prstGeom prst="rect">
          <a:avLst/>
        </a:prstGeom>
      </xdr:spPr>
    </xdr:pic>
    <xdr:clientData/>
  </xdr:twoCellAnchor>
  <xdr:twoCellAnchor editAs="oneCell">
    <xdr:from>
      <xdr:col>1</xdr:col>
      <xdr:colOff>885825</xdr:colOff>
      <xdr:row>23</xdr:row>
      <xdr:rowOff>76201</xdr:rowOff>
    </xdr:from>
    <xdr:to>
      <xdr:col>1</xdr:col>
      <xdr:colOff>1759342</xdr:colOff>
      <xdr:row>23</xdr:row>
      <xdr:rowOff>1485901</xdr:rowOff>
    </xdr:to>
    <xdr:pic>
      <xdr:nvPicPr>
        <xdr:cNvPr id="12" name="Image 11">
          <a:extLst>
            <a:ext uri="{FF2B5EF4-FFF2-40B4-BE49-F238E27FC236}">
              <a16:creationId xmlns:a16="http://schemas.microsoft.com/office/drawing/2014/main" id="{45B448D2-8326-4B96-8506-C3CC8161FF15}"/>
            </a:ext>
          </a:extLst>
        </xdr:cNvPr>
        <xdr:cNvPicPr>
          <a:picLocks noChangeAspect="1"/>
        </xdr:cNvPicPr>
      </xdr:nvPicPr>
      <xdr:blipFill>
        <a:blip xmlns:r="http://schemas.openxmlformats.org/officeDocument/2006/relationships" r:embed="rId6"/>
        <a:stretch>
          <a:fillRect/>
        </a:stretch>
      </xdr:blipFill>
      <xdr:spPr>
        <a:xfrm>
          <a:off x="2886075" y="7705726"/>
          <a:ext cx="873517" cy="1409700"/>
        </a:xfrm>
        <a:prstGeom prst="rect">
          <a:avLst/>
        </a:prstGeom>
      </xdr:spPr>
    </xdr:pic>
    <xdr:clientData/>
  </xdr:twoCellAnchor>
  <xdr:twoCellAnchor editAs="oneCell">
    <xdr:from>
      <xdr:col>1</xdr:col>
      <xdr:colOff>800100</xdr:colOff>
      <xdr:row>24</xdr:row>
      <xdr:rowOff>133350</xdr:rowOff>
    </xdr:from>
    <xdr:to>
      <xdr:col>1</xdr:col>
      <xdr:colOff>1781175</xdr:colOff>
      <xdr:row>24</xdr:row>
      <xdr:rowOff>1394365</xdr:rowOff>
    </xdr:to>
    <xdr:pic>
      <xdr:nvPicPr>
        <xdr:cNvPr id="13" name="Image 12">
          <a:extLst>
            <a:ext uri="{FF2B5EF4-FFF2-40B4-BE49-F238E27FC236}">
              <a16:creationId xmlns:a16="http://schemas.microsoft.com/office/drawing/2014/main" id="{C659CC8B-BB0F-4153-A762-876608121218}"/>
            </a:ext>
          </a:extLst>
        </xdr:cNvPr>
        <xdr:cNvPicPr>
          <a:picLocks noChangeAspect="1"/>
        </xdr:cNvPicPr>
      </xdr:nvPicPr>
      <xdr:blipFill>
        <a:blip xmlns:r="http://schemas.openxmlformats.org/officeDocument/2006/relationships" r:embed="rId7"/>
        <a:stretch>
          <a:fillRect/>
        </a:stretch>
      </xdr:blipFill>
      <xdr:spPr>
        <a:xfrm>
          <a:off x="2800350" y="9344025"/>
          <a:ext cx="981075" cy="1261015"/>
        </a:xfrm>
        <a:prstGeom prst="rect">
          <a:avLst/>
        </a:prstGeom>
      </xdr:spPr>
    </xdr:pic>
    <xdr:clientData/>
  </xdr:twoCellAnchor>
  <xdr:twoCellAnchor editAs="oneCell">
    <xdr:from>
      <xdr:col>1</xdr:col>
      <xdr:colOff>647700</xdr:colOff>
      <xdr:row>25</xdr:row>
      <xdr:rowOff>276224</xdr:rowOff>
    </xdr:from>
    <xdr:to>
      <xdr:col>1</xdr:col>
      <xdr:colOff>1190625</xdr:colOff>
      <xdr:row>25</xdr:row>
      <xdr:rowOff>1054758</xdr:rowOff>
    </xdr:to>
    <xdr:pic>
      <xdr:nvPicPr>
        <xdr:cNvPr id="14" name="Image 13">
          <a:extLst>
            <a:ext uri="{FF2B5EF4-FFF2-40B4-BE49-F238E27FC236}">
              <a16:creationId xmlns:a16="http://schemas.microsoft.com/office/drawing/2014/main" id="{9994319D-6BC7-4629-818E-9ECE1F104CC2}"/>
            </a:ext>
          </a:extLst>
        </xdr:cNvPr>
        <xdr:cNvPicPr>
          <a:picLocks noChangeAspect="1"/>
        </xdr:cNvPicPr>
      </xdr:nvPicPr>
      <xdr:blipFill>
        <a:blip xmlns:r="http://schemas.openxmlformats.org/officeDocument/2006/relationships" r:embed="rId8"/>
        <a:stretch>
          <a:fillRect/>
        </a:stretch>
      </xdr:blipFill>
      <xdr:spPr>
        <a:xfrm>
          <a:off x="2647950" y="11068049"/>
          <a:ext cx="542925" cy="778534"/>
        </a:xfrm>
        <a:prstGeom prst="rect">
          <a:avLst/>
        </a:prstGeom>
      </xdr:spPr>
    </xdr:pic>
    <xdr:clientData/>
  </xdr:twoCellAnchor>
  <xdr:twoCellAnchor editAs="oneCell">
    <xdr:from>
      <xdr:col>1</xdr:col>
      <xdr:colOff>1304926</xdr:colOff>
      <xdr:row>25</xdr:row>
      <xdr:rowOff>216776</xdr:rowOff>
    </xdr:from>
    <xdr:to>
      <xdr:col>1</xdr:col>
      <xdr:colOff>1898528</xdr:colOff>
      <xdr:row>25</xdr:row>
      <xdr:rowOff>1228725</xdr:rowOff>
    </xdr:to>
    <xdr:pic>
      <xdr:nvPicPr>
        <xdr:cNvPr id="15" name="Image 14">
          <a:extLst>
            <a:ext uri="{FF2B5EF4-FFF2-40B4-BE49-F238E27FC236}">
              <a16:creationId xmlns:a16="http://schemas.microsoft.com/office/drawing/2014/main" id="{AF73CF82-1C2A-4D48-9F70-086209ECD877}"/>
            </a:ext>
          </a:extLst>
        </xdr:cNvPr>
        <xdr:cNvPicPr>
          <a:picLocks noChangeAspect="1"/>
        </xdr:cNvPicPr>
      </xdr:nvPicPr>
      <xdr:blipFill>
        <a:blip xmlns:r="http://schemas.openxmlformats.org/officeDocument/2006/relationships" r:embed="rId9"/>
        <a:stretch>
          <a:fillRect/>
        </a:stretch>
      </xdr:blipFill>
      <xdr:spPr>
        <a:xfrm>
          <a:off x="3305176" y="11008601"/>
          <a:ext cx="593602" cy="1011949"/>
        </a:xfrm>
        <a:prstGeom prst="rect">
          <a:avLst/>
        </a:prstGeom>
      </xdr:spPr>
    </xdr:pic>
    <xdr:clientData/>
  </xdr:twoCellAnchor>
  <xdr:twoCellAnchor editAs="oneCell">
    <xdr:from>
      <xdr:col>1</xdr:col>
      <xdr:colOff>590551</xdr:colOff>
      <xdr:row>31</xdr:row>
      <xdr:rowOff>142875</xdr:rowOff>
    </xdr:from>
    <xdr:to>
      <xdr:col>1</xdr:col>
      <xdr:colOff>2038351</xdr:colOff>
      <xdr:row>31</xdr:row>
      <xdr:rowOff>918370</xdr:rowOff>
    </xdr:to>
    <xdr:pic>
      <xdr:nvPicPr>
        <xdr:cNvPr id="16" name="Image 15">
          <a:extLst>
            <a:ext uri="{FF2B5EF4-FFF2-40B4-BE49-F238E27FC236}">
              <a16:creationId xmlns:a16="http://schemas.microsoft.com/office/drawing/2014/main" id="{CAF81508-2CF9-42F3-9B9B-11D1F0D98975}"/>
            </a:ext>
          </a:extLst>
        </xdr:cNvPr>
        <xdr:cNvPicPr>
          <a:picLocks noChangeAspect="1"/>
        </xdr:cNvPicPr>
      </xdr:nvPicPr>
      <xdr:blipFill>
        <a:blip xmlns:r="http://schemas.openxmlformats.org/officeDocument/2006/relationships" r:embed="rId10"/>
        <a:stretch>
          <a:fillRect/>
        </a:stretch>
      </xdr:blipFill>
      <xdr:spPr>
        <a:xfrm>
          <a:off x="2590801" y="12696825"/>
          <a:ext cx="1447800" cy="77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aboratoire\Libramont\Temp\Assurance%20Qualit&#233;\Coordinateur%20qualit&#233;\Compendium%20analyses\M&#224;j%202025-06\Corrections%20r&#233;f&#233;rents\%23%23Compendium%20analyses%20labo%20CHCA%2006-2025%20P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à choix"/>
      <sheetName val="Page de garde"/>
      <sheetName val="Biochimie Corelab"/>
      <sheetName val="Biochimie stand-alone"/>
      <sheetName val="Microbiologie"/>
      <sheetName val="Biologie Moléculaire"/>
      <sheetName val="Hémato-Coag-Immuno Hémato-Cyto"/>
    </sheetNames>
    <sheetDataSet>
      <sheetData sheetId="0" refreshError="1"/>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B28F64-6842-4793-A101-DEE02ECAF23C}" name="Tableau4" displayName="Tableau4" ref="A23:B32" totalsRowShown="0" headerRowDxfId="127" dataDxfId="126">
  <autoFilter ref="A23:B32" xr:uid="{F0A9688F-0797-4217-A5F6-12619349071A}"/>
  <tableColumns count="2">
    <tableColumn id="1" xr3:uid="{61871116-A9D6-4CC8-8AB4-1E60D6815509}" name="Matériel d'échantillonnage" dataDxfId="125"/>
    <tableColumn id="2" xr3:uid="{9FB51491-E5F6-4734-BD4D-2440D048BB05}" name="Exemple" dataDxfId="1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43B2CAB-4AD5-4DC4-A63A-13619D9D90F6}" name="Tableau59" displayName="Tableau59" ref="A1:S140" totalsRowShown="0" headerRowDxfId="110" dataDxfId="108" headerRowBorderDxfId="109" tableBorderDxfId="107" totalsRowBorderDxfId="106">
  <autoFilter ref="A1:S140" xr:uid="{F381B66B-4DC7-4059-A280-2EBE64035746}"/>
  <sortState ref="A2:S140">
    <sortCondition ref="A1:A140"/>
  </sortState>
  <tableColumns count="19">
    <tableColumn id="1" xr3:uid="{88232C3B-6E59-4709-BA4F-81DCAB580FD9}" name="Secteur" dataDxfId="105"/>
    <tableColumn id="2" xr3:uid="{DD5D972C-F85E-45AE-ADF9-3696F3A71706}" name="Analyse" dataDxfId="104"/>
    <tableColumn id="5" xr3:uid="{55DC5313-7AA6-453E-8638-6B8B5BE438E6}" name="Type de matériel biologique" dataDxfId="103"/>
    <tableColumn id="3" xr3:uid="{48EFE3A1-3FC8-473F-BFC4-F308EF8BFE3C}" name="Matériel d'échantillonnage à utiliser" dataDxfId="102"/>
    <tableColumn id="4" xr3:uid="{CF784E6F-1933-445E-A059-576F02ABFD28}" name="Volume minimum" dataDxfId="101"/>
    <tableColumn id="6" xr3:uid="{829F91D9-65C2-4BDA-B675-ADEE9B4BC50D}" name="Diluant" dataDxfId="100"/>
    <tableColumn id="7" xr3:uid="{2CDB3F56-FA45-4E5E-B970-BD70B0B267F1}" name="Conditions de collecte" dataDxfId="99"/>
    <tableColumn id="8" xr3:uid="{026EBE44-7C47-4D25-AB7D-C0DE0C1FD177}" name="Conditions de transport" dataDxfId="98"/>
    <tableColumn id="9" xr3:uid="{FD889319-E80B-493C-AE4E-97940238CE3E}" name="Conditions de conservation" dataDxfId="97"/>
    <tableColumn id="16" xr3:uid="{3A615744-CBD6-4BFE-A11F-FFA6D3AD03A2}" name="Labo sous traitant" dataDxfId="96"/>
    <tableColumn id="18" xr3:uid="{DEFBEA6A-C476-4E6E-9854-3F55C3AF481E}" name="Addresse sous-traitant" dataDxfId="95"/>
    <tableColumn id="17" xr3:uid="{AB5FD638-0E3B-472C-A6BB-DACA6017308E}" name="N° Téléphone_x000a_sous-traitant" dataDxfId="94"/>
    <tableColumn id="20" xr3:uid="{E0F4ADFF-CB43-42AF-9165-76D168622295}" name="Conditions de conservation APRES analyse" dataDxfId="93"/>
    <tableColumn id="10" xr3:uid="{9A387157-324E-4327-B06A-5EB3D56EECC3}" name="Délai d'ajout de l'analyse" dataDxfId="92"/>
    <tableColumn id="12" xr3:uid="{F3280489-41B0-4DBC-828C-A6579F7C2A33}" name="Délai de réalisation_x000a_(TAT moyen)" dataDxfId="91"/>
    <tableColumn id="14" xr3:uid="{2DCA834D-4A7E-44B5-A2AD-B9CA822CEC55}" name="Centrifugation (nombre de G nécessaire)" dataDxfId="90"/>
    <tableColumn id="13" xr3:uid="{84096022-472F-4CDF-9E2B-70B3D8E627A4}" name="Autre matériel d'échantillonnage accepté" dataDxfId="89"/>
    <tableColumn id="15" xr3:uid="{BD89800F-25DF-4920-8E8B-0EB64AA58028}" name="Date de mise à jour" dataDxfId="88"/>
    <tableColumn id="19" xr3:uid="{E6981EF2-6003-4174-8928-9291872201D9}" name="Remarque" dataDxfId="87"/>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B2C741-E736-47F0-AD66-1CFB032CA038}" name="Tableau19103" displayName="Tableau19103" ref="A1:S145" totalsRowShown="0" headerRowDxfId="85" dataDxfId="83" headerRowBorderDxfId="84" tableBorderDxfId="82">
  <autoFilter ref="A1:S145" xr:uid="{0C502E00-EA8C-4450-B81E-80DCBA46B46E}"/>
  <sortState ref="A2:S145">
    <sortCondition ref="A2:A145"/>
    <sortCondition ref="B2:B145"/>
  </sortState>
  <tableColumns count="19">
    <tableColumn id="1" xr3:uid="{74EC043A-208F-44FA-9B7F-06D5AC2B8735}" name="Secteur" dataDxfId="81"/>
    <tableColumn id="2" xr3:uid="{65EA54EA-94CE-4875-9DC7-CCA3CE20CDB4}" name="Analyse" dataDxfId="80"/>
    <tableColumn id="18" xr3:uid="{5F6E0DAF-47F5-428C-9426-9301A3AA6425}" name="Type de matériel biologique" dataDxfId="79"/>
    <tableColumn id="3" xr3:uid="{9AF3C94A-A07B-459B-B8C9-B7BCDD3B7183}" name="Matériel d'échantillonnage à utiliser" dataDxfId="78"/>
    <tableColumn id="4" xr3:uid="{10FCC109-399A-4FD1-B6BD-456FB3DD9BDD}" name="Volume minimum" dataDxfId="77"/>
    <tableColumn id="17" xr3:uid="{03311330-BF90-4FE1-80EF-FE3876AFD27D}" name="Diluant" dataDxfId="76"/>
    <tableColumn id="6" xr3:uid="{686646F9-CE9C-49E6-A056-181350A64D7A}" name="Conditions de collecte" dataDxfId="75"/>
    <tableColumn id="7" xr3:uid="{4BC4689C-F2E0-4638-B548-6FFF96A93F1A}" name="Conditions de transport" dataDxfId="74"/>
    <tableColumn id="8" xr3:uid="{EAFD8D61-350C-4E2C-99B4-F6F052C60F03}" name="Conditions et durée de conservation AVANT analyse" dataDxfId="73"/>
    <tableColumn id="9" xr3:uid="{702ADF5C-7557-4C7C-93F3-F73027BB97F4}" name="Labo sous traitant" dataDxfId="72"/>
    <tableColumn id="10" xr3:uid="{F772C5B7-3F3D-400F-B5DD-7CA157592D22}" name="Addresse sous-traitant" dataDxfId="71"/>
    <tableColumn id="11" xr3:uid="{135C2427-2A94-44D2-A539-8D5B1ABA21A3}" name="N° Téléphone_x000a_sous-traitant" dataDxfId="70"/>
    <tableColumn id="12" xr3:uid="{1914161C-0384-4EC0-992A-5E476B044D95}" name="Conditions de conservation APRES analyse" dataDxfId="69"/>
    <tableColumn id="13" xr3:uid="{3DAB05C9-C980-4F36-AB20-252616805298}" name="Délai d'ajout de l'analyse" dataDxfId="68"/>
    <tableColumn id="14" xr3:uid="{97B5729F-3D17-4207-BC24-437903F3CF5F}" name="Délai de réalisation visé_x000a_(temps moyen le + fréquemment rencontré)" dataDxfId="67"/>
    <tableColumn id="19" xr3:uid="{88DDBD1E-C2D5-43A8-A8C9-EF9612F45C78}" name="Délai de réalisation officiel_x000a_(au-delà il y a non-conformité)" dataDxfId="66"/>
    <tableColumn id="15" xr3:uid="{318DFF96-F897-43EC-B8E9-66A9A288C625}" name="Centrifugation (nombre de G nécessaire)" dataDxfId="65"/>
    <tableColumn id="5" xr3:uid="{EC1327AB-F015-4EAE-A0B1-74EED625C6D2}" name="Autre matériel d'échantillonnage accepté" dataDxfId="64"/>
    <tableColumn id="16" xr3:uid="{9E38B1AA-59C0-4374-A025-158A0E3038BF}" name="Date de mise à jour" dataDxfId="6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EEA846-D2F2-4FFA-967C-74344D695973}" name="Tableau1" displayName="Tableau1" ref="A1:Q15" totalsRowShown="0" headerRowDxfId="62" dataDxfId="60" headerRowBorderDxfId="61" tableBorderDxfId="59">
  <autoFilter ref="A1:Q15" xr:uid="{0C502E00-EA8C-4450-B81E-80DCBA46B46E}"/>
  <tableColumns count="17">
    <tableColumn id="1" xr3:uid="{64999683-9DF4-418B-8D56-4CDF9A7742A6}" name="Secteur" dataDxfId="58"/>
    <tableColumn id="2" xr3:uid="{D32B0C72-7D5C-4ABF-9DD8-976542B98AF8}" name="Analyse" dataDxfId="57"/>
    <tableColumn id="3" xr3:uid="{F30EDD80-92A7-4860-8D6C-EF2F24260ECF}" name="Type de matériel biologique" dataDxfId="56"/>
    <tableColumn id="4" xr3:uid="{304BDC5A-36AA-44E2-BFF7-B67B705C99AC}" name="Matériel d'échantillonnage ou modalités spéciales" dataDxfId="55"/>
    <tableColumn id="17" xr3:uid="{5E2079EF-EAA7-4695-ADE2-034061D0545E}" name="Volume minimum" dataDxfId="54"/>
    <tableColumn id="6" xr3:uid="{CD3217AF-FA0E-48EC-B083-D59E09D559AE}" name="Conditions de collecte" dataDxfId="53"/>
    <tableColumn id="7" xr3:uid="{911A1869-7BE3-4B8D-B7FE-901A855B1312}" name="Conditions de transport" dataDxfId="52"/>
    <tableColumn id="8" xr3:uid="{EEF84C23-A9D0-4420-BF1C-CE3AD0B6232E}" name="Conditions et durée de conservation AVANT analyse" dataDxfId="51"/>
    <tableColumn id="9" xr3:uid="{7211BD24-E881-4395-948E-FF83E7BC8BB9}" name="Labo sous traitant" dataDxfId="50"/>
    <tableColumn id="10" xr3:uid="{4C7416F7-CE05-44CA-8DBB-8C4040952C42}" name="Addresse sous-traitant" dataDxfId="49"/>
    <tableColumn id="11" xr3:uid="{712BF152-1C16-4F42-896D-1EF2377E85C8}" name="N° Téléphone_x000a_sous-traitant" dataDxfId="48"/>
    <tableColumn id="12" xr3:uid="{957B3F94-6331-4E20-B7C5-FE5D4A44F98B}" name="Conditions de conservation APRES analyse" dataDxfId="47"/>
    <tableColumn id="13" xr3:uid="{ED9C22B5-BF5D-4708-9CB2-4DA69E3E3E43}" name="Délai d'ajout de l'analyse" dataDxfId="46"/>
    <tableColumn id="14" xr3:uid="{EE1654DB-CD23-47C6-99A1-D372F68CB65B}" name="Délai de réalisation_x000a_(TAT moyen)" dataDxfId="45"/>
    <tableColumn id="15" xr3:uid="{C0B50B5B-D49B-42EF-A1C5-9398969BE8BC}" name="Centrifugation (nombre de G nécessaire)" dataDxfId="44"/>
    <tableColumn id="5" xr3:uid="{D92F44E4-3CAC-4D36-B490-FC98C33B89F8}" name="Autre matériel d'échantillonnage accepté" dataDxfId="43"/>
    <tableColumn id="16" xr3:uid="{85413EB1-93B6-494E-94C1-F9ADFC6B8052}" name="Date de mise à jour" dataDxfId="4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CD8233-9E9F-4B9E-81FC-5100EAD894FC}" name="Tableau14" displayName="Tableau14" ref="A1:Q51" totalsRowShown="0" headerRowDxfId="41" dataDxfId="39" headerRowBorderDxfId="40" tableBorderDxfId="38">
  <autoFilter ref="A1:Q51" xr:uid="{0C502E00-EA8C-4450-B81E-80DCBA46B46E}"/>
  <sortState ref="A2:Q51">
    <sortCondition ref="A2:A51"/>
    <sortCondition ref="B2:B51"/>
  </sortState>
  <tableColumns count="17">
    <tableColumn id="1" xr3:uid="{E192884E-84E8-499C-81D7-8B7683AC6060}" name="Secteur" dataDxfId="37"/>
    <tableColumn id="2" xr3:uid="{D5CEB010-F087-4552-97A1-8C766B76EC6C}" name="Analyse" dataDxfId="36"/>
    <tableColumn id="4" xr3:uid="{54135072-98AA-40DC-89E4-59635CAA31F9}" name="Type de matériel biologique" dataDxfId="35"/>
    <tableColumn id="3" xr3:uid="{D84FB861-464F-4232-A1AE-80BBD86563D2}" name="Matériel d'échantillonnage à utiliser" dataDxfId="34"/>
    <tableColumn id="17" xr3:uid="{2867D31A-CA04-43A2-AC92-5CD1BA29769C}" name="Volume minimum" dataDxfId="33"/>
    <tableColumn id="6" xr3:uid="{DD9CA2AB-F898-4EC7-B1CF-D1D936A2694C}" name="Conditions de collecte" dataDxfId="32"/>
    <tableColumn id="7" xr3:uid="{50F0DF37-8E68-4ABC-8F41-921EC3239000}" name="Conditions de transport" dataDxfId="31"/>
    <tableColumn id="8" xr3:uid="{B17F29E1-93C8-4DD1-95AD-B8D0ACFC6127}" name="Conditions et durée de conservation AVANT analyse" dataDxfId="30"/>
    <tableColumn id="9" xr3:uid="{96213040-EAA1-40C6-9379-736C9DEB9C89}" name="Labo sous traitant" dataDxfId="29"/>
    <tableColumn id="10" xr3:uid="{197B4C8D-087C-400B-A9FC-A5C24341C56D}" name="Addresse sous-traitant" dataDxfId="28"/>
    <tableColumn id="11" xr3:uid="{C12E8BD3-F90D-4743-ABF9-A47DA0B70015}" name="N° Téléphone_x000a_sous-traitant" dataDxfId="27"/>
    <tableColumn id="12" xr3:uid="{EC634D48-4FDA-4A98-A726-07407350ACE2}" name="Conditions de conservation APRES analyse" dataDxfId="26"/>
    <tableColumn id="13" xr3:uid="{CD9E0CCB-1200-4242-A05D-A887DBC3BADB}" name="Délai d'ajout de l'analyse" dataDxfId="25"/>
    <tableColumn id="14" xr3:uid="{9A7A9748-8823-4E2E-8F0B-564ED6E81859}" name="Délai de réalisation_x000a_(TAT moyen)" dataDxfId="24"/>
    <tableColumn id="15" xr3:uid="{78918BC4-44FB-4520-8D3A-D7AA00DAD129}" name="Centrifugation (nombre de G nécessaire)" dataDxfId="23"/>
    <tableColumn id="5" xr3:uid="{1D64DFA2-E200-4A34-B314-39A8D40962B3}" name="Autre matériel d'échantillonnage accepté" dataDxfId="22"/>
    <tableColumn id="16" xr3:uid="{738D1596-45E6-411C-8A11-E6C32AD951C2}" name="Date de mise à jour" dataDxfId="2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06FC68-9E4B-4070-B17D-69DD45CE6432}" name="Tableau1812" displayName="Tableau1812" ref="A1:Q70" totalsRowShown="0" headerRowDxfId="20" dataDxfId="18" headerRowBorderDxfId="19" tableBorderDxfId="17">
  <autoFilter ref="A1:Q70" xr:uid="{0C502E00-EA8C-4450-B81E-80DCBA46B46E}"/>
  <sortState ref="A2:Q70">
    <sortCondition descending="1" ref="A2:A70"/>
    <sortCondition ref="B2:B70"/>
  </sortState>
  <tableColumns count="17">
    <tableColumn id="1" xr3:uid="{898A65A1-6CF5-44A1-B23F-C74E6D0CF030}" name="Secteur" dataDxfId="16"/>
    <tableColumn id="2" xr3:uid="{19504BB1-E70F-4DF1-A8CC-7A15385E69D2}" name="Analyse" dataDxfId="15"/>
    <tableColumn id="4" xr3:uid="{BD56A9D1-399D-4055-8988-C1BE2457282A}" name="Type de matériel biologique" dataDxfId="14"/>
    <tableColumn id="5" xr3:uid="{03E3217D-095D-4051-BB1F-FA26881CADF2}" name="Matériel d'échantillonnage ou modalités spéciales" dataDxfId="13"/>
    <tableColumn id="15" xr3:uid="{58D07CEF-FAA8-44F3-BF3F-74A011BC9911}" name="Volume minimum" dataDxfId="12"/>
    <tableColumn id="6" xr3:uid="{B852A7B4-5674-449E-89AD-2348544A0B86}" name="Conditions de collecte" dataDxfId="11"/>
    <tableColumn id="7" xr3:uid="{1B46A05C-6CD5-4C7B-A93F-0C9EB99BF35E}" name="Conditions de transport" dataDxfId="10"/>
    <tableColumn id="8" xr3:uid="{35F9FE9B-43CF-499F-B6B4-3EB226DFC3D5}" name="Conditions et durée de conservation AVANT analyse" dataDxfId="9"/>
    <tableColumn id="9" xr3:uid="{4F2D8B0E-DF0C-40ED-B119-D666705D8FA5}" name="Labo sous traitant" dataDxfId="8"/>
    <tableColumn id="3" xr3:uid="{F3A30DBF-1F1F-4B8C-A999-0D29753516F3}" name="Addresse sous-traitant" dataDxfId="7"/>
    <tableColumn id="10" xr3:uid="{3BDC0564-FBE7-4F43-B65F-106617F9A595}" name="N° Téléphone_x000a_sous-traitant" dataDxfId="6"/>
    <tableColumn id="12" xr3:uid="{73D9BA58-17B8-4361-8C3F-71EA0506B365}" name="Conditions de conservation APRES analyse" dataDxfId="5"/>
    <tableColumn id="13" xr3:uid="{991F8724-E97C-4648-9A13-6853B23B13C5}" name="Délai d'ajout de l'analyse" dataDxfId="4"/>
    <tableColumn id="14" xr3:uid="{2C4054FD-FD4E-4CEE-BE8C-0CDD52C95D60}" name="Délai de réalisation_x000a_(TAT moyen)" dataDxfId="3"/>
    <tableColumn id="18" xr3:uid="{53DFF707-216E-4B91-909A-FBF0AE467B1E}" name="Centrifugation (nombre de G nécessaire)" dataDxfId="2"/>
    <tableColumn id="11" xr3:uid="{B4C87FAD-0290-419C-86CE-38C5DEDA04D7}" name="Autre matériel d'échantillonnage accepté" dataDxfId="1"/>
    <tableColumn id="16" xr3:uid="{23053FDB-7EAA-4D17-B8F9-F194ED58ECC2}" name="Date de mise à jour"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7AA7-C09A-4A6B-873D-018142C0BE04}">
  <dimension ref="A1:R32"/>
  <sheetViews>
    <sheetView tabSelected="1" workbookViewId="0">
      <selection activeCell="B16" sqref="B16"/>
    </sheetView>
  </sheetViews>
  <sheetFormatPr baseColWidth="10" defaultRowHeight="15" x14ac:dyDescent="0.25"/>
  <cols>
    <col min="1" max="1" width="30" bestFit="1" customWidth="1"/>
    <col min="2" max="2" width="39.42578125" bestFit="1" customWidth="1"/>
    <col min="3" max="3" width="31.5703125" customWidth="1"/>
    <col min="4" max="4" width="26.5703125" style="148" customWidth="1"/>
    <col min="5" max="5" width="25" customWidth="1"/>
    <col min="6" max="6" width="24.5703125" customWidth="1"/>
    <col min="7" max="7" width="20.28515625" customWidth="1"/>
    <col min="8" max="8" width="17.7109375" customWidth="1"/>
    <col min="9" max="9" width="18.28515625" customWidth="1"/>
    <col min="10" max="10" width="18.5703125" customWidth="1"/>
    <col min="11" max="11" width="23.28515625" customWidth="1"/>
    <col min="12" max="12" width="22.85546875" customWidth="1"/>
    <col min="13" max="13" width="20.5703125" customWidth="1"/>
    <col min="14" max="14" width="24.7109375" customWidth="1"/>
    <col min="15" max="15" width="21.7109375" customWidth="1"/>
    <col min="16" max="16" width="24.42578125" bestFit="1" customWidth="1"/>
    <col min="17" max="17" width="29.42578125" customWidth="1"/>
    <col min="18" max="18" width="27.140625" customWidth="1"/>
  </cols>
  <sheetData>
    <row r="1" spans="1:18" ht="39" x14ac:dyDescent="0.6">
      <c r="A1" s="228" t="s">
        <v>673</v>
      </c>
      <c r="B1" s="229"/>
      <c r="C1" s="229"/>
      <c r="D1" s="229"/>
      <c r="E1" s="229"/>
      <c r="F1" s="230"/>
    </row>
    <row r="2" spans="1:18" ht="27" thickBot="1" x14ac:dyDescent="0.45">
      <c r="A2" s="231" t="s">
        <v>908</v>
      </c>
      <c r="B2" s="232"/>
      <c r="C2" s="232"/>
      <c r="D2" s="232"/>
      <c r="E2" s="232"/>
      <c r="F2" s="233"/>
    </row>
    <row r="3" spans="1:18" ht="15.75" thickBot="1" x14ac:dyDescent="0.3"/>
    <row r="4" spans="1:18" ht="15" customHeight="1" x14ac:dyDescent="0.25">
      <c r="A4" s="234" t="s">
        <v>861</v>
      </c>
      <c r="B4" s="235"/>
      <c r="C4" s="235"/>
      <c r="D4" s="235"/>
      <c r="E4" s="235"/>
      <c r="F4" s="236"/>
    </row>
    <row r="5" spans="1:18" x14ac:dyDescent="0.25">
      <c r="A5" s="237"/>
      <c r="B5" s="238"/>
      <c r="C5" s="238"/>
      <c r="D5" s="238"/>
      <c r="E5" s="238"/>
      <c r="F5" s="239"/>
    </row>
    <row r="6" spans="1:18" x14ac:dyDescent="0.25">
      <c r="A6" s="237"/>
      <c r="B6" s="238"/>
      <c r="C6" s="238"/>
      <c r="D6" s="238"/>
      <c r="E6" s="238"/>
      <c r="F6" s="239"/>
    </row>
    <row r="7" spans="1:18" x14ac:dyDescent="0.25">
      <c r="A7" s="237"/>
      <c r="B7" s="238"/>
      <c r="C7" s="238"/>
      <c r="D7" s="238"/>
      <c r="E7" s="238"/>
      <c r="F7" s="239"/>
    </row>
    <row r="8" spans="1:18" x14ac:dyDescent="0.25">
      <c r="A8" s="237"/>
      <c r="B8" s="238"/>
      <c r="C8" s="238"/>
      <c r="D8" s="238"/>
      <c r="E8" s="238"/>
      <c r="F8" s="239"/>
    </row>
    <row r="9" spans="1:18" x14ac:dyDescent="0.25">
      <c r="A9" s="237"/>
      <c r="B9" s="238"/>
      <c r="C9" s="238"/>
      <c r="D9" s="238"/>
      <c r="E9" s="238"/>
      <c r="F9" s="239"/>
    </row>
    <row r="10" spans="1:18" ht="60" customHeight="1" thickBot="1" x14ac:dyDescent="0.3">
      <c r="A10" s="240"/>
      <c r="B10" s="241"/>
      <c r="C10" s="241"/>
      <c r="D10" s="241"/>
      <c r="E10" s="241"/>
      <c r="F10" s="242"/>
    </row>
    <row r="12" spans="1:18" ht="15.75" thickBot="1" x14ac:dyDescent="0.3"/>
    <row r="13" spans="1:18" ht="69" customHeight="1" thickBot="1" x14ac:dyDescent="0.3">
      <c r="A13" s="138" t="s">
        <v>0</v>
      </c>
      <c r="B13" s="139" t="s">
        <v>14</v>
      </c>
      <c r="C13" s="106" t="s">
        <v>516</v>
      </c>
      <c r="D13" s="149" t="s">
        <v>670</v>
      </c>
      <c r="E13" s="106" t="s">
        <v>379</v>
      </c>
      <c r="F13" s="106" t="s">
        <v>153</v>
      </c>
      <c r="G13" s="140" t="s">
        <v>16</v>
      </c>
      <c r="H13" s="140" t="s">
        <v>15</v>
      </c>
      <c r="I13" s="140" t="s">
        <v>556</v>
      </c>
      <c r="J13" s="141" t="s">
        <v>182</v>
      </c>
      <c r="K13" s="141" t="s">
        <v>183</v>
      </c>
      <c r="L13" s="141" t="s">
        <v>184</v>
      </c>
      <c r="M13" s="95" t="s">
        <v>557</v>
      </c>
      <c r="N13" s="95" t="s">
        <v>532</v>
      </c>
      <c r="O13" s="142" t="s">
        <v>186</v>
      </c>
      <c r="P13" s="138" t="s">
        <v>13</v>
      </c>
      <c r="Q13" s="106" t="s">
        <v>180</v>
      </c>
      <c r="R13" s="143" t="s">
        <v>187</v>
      </c>
    </row>
    <row r="14" spans="1:18" s="17" customFormat="1" ht="44.25" customHeight="1" thickBot="1" x14ac:dyDescent="0.3">
      <c r="A14" s="135" t="s">
        <v>890</v>
      </c>
      <c r="B14" s="136"/>
      <c r="C14" s="203" t="e">
        <f>VLOOKUP($B$14,Tableau59[[#All],[Analyse]:[Date de mise à jour]],2,FALSE)</f>
        <v>#N/A</v>
      </c>
      <c r="D14" s="150" t="e">
        <f>VLOOKUP($B$14,Tableau59[[#All],[Analyse]:[Date de mise à jour]],3,FALSE)</f>
        <v>#N/A</v>
      </c>
      <c r="E14" s="150" t="e">
        <f>VLOOKUP($B$14,Tableau59[[#All],[Analyse]:[Date de mise à jour]],4,FALSE)</f>
        <v>#N/A</v>
      </c>
      <c r="F14" s="150" t="e">
        <f>VLOOKUP($B$14,Tableau59[[#All],[Analyse]:[Date de mise à jour]],5,FALSE)</f>
        <v>#N/A</v>
      </c>
      <c r="G14" s="150" t="e">
        <f>VLOOKUP($B$14,Tableau59[[#All],[Analyse]:[Date de mise à jour]],6,FALSE)</f>
        <v>#N/A</v>
      </c>
      <c r="H14" s="150" t="e">
        <f>VLOOKUP($B$14,Tableau59[[#All],[Analyse]:[Date de mise à jour]],7,FALSE)</f>
        <v>#N/A</v>
      </c>
      <c r="I14" s="150" t="e">
        <f>VLOOKUP($B$14,Tableau59[[#All],[Analyse]:[Date de mise à jour]],8,FALSE)</f>
        <v>#N/A</v>
      </c>
      <c r="J14" s="150" t="e">
        <f>VLOOKUP($B$14,Tableau59[[#All],[Analyse]:[Date de mise à jour]],9,FALSE)</f>
        <v>#N/A</v>
      </c>
      <c r="K14" s="150" t="e">
        <f>VLOOKUP($B$14,Tableau59[[#All],[Analyse]:[Date de mise à jour]],10,FALSE)</f>
        <v>#N/A</v>
      </c>
      <c r="L14" s="150" t="e">
        <f>VLOOKUP($B$14,Tableau59[[#All],[Analyse]:[Date de mise à jour]],11,FALSE)</f>
        <v>#N/A</v>
      </c>
      <c r="M14" s="150" t="e">
        <f>VLOOKUP($B$14,Tableau59[[#All],[Analyse]:[Date de mise à jour]],12,FALSE)</f>
        <v>#N/A</v>
      </c>
      <c r="N14" s="150" t="e">
        <f>VLOOKUP($B$14,Tableau59[[#All],[Analyse]:[Date de mise à jour]],13,FALSE)</f>
        <v>#N/A</v>
      </c>
      <c r="O14" s="150" t="e">
        <f>VLOOKUP($B$14,Tableau59[[#All],[Analyse]:[Date de mise à jour]],14,FALSE)</f>
        <v>#N/A</v>
      </c>
      <c r="P14" s="154" t="e">
        <f>VLOOKUP($B$14,Tableau59[[#All],[Analyse]:[Date de mise à jour]],15,FALSE)</f>
        <v>#N/A</v>
      </c>
      <c r="Q14" s="154" t="e">
        <f>VLOOKUP($B$14,Tableau59[[#All],[Analyse]:[Date de mise à jour]],16,FALSE)</f>
        <v>#N/A</v>
      </c>
      <c r="R14" s="137" t="e">
        <f>VLOOKUP($B$14,Tableau59[[#All],[Analyse]:[Date de mise à jour]],17,FALSE)</f>
        <v>#N/A</v>
      </c>
    </row>
    <row r="15" spans="1:18" s="17" customFormat="1" ht="45.75" thickBot="1" x14ac:dyDescent="0.3">
      <c r="A15" s="134" t="s">
        <v>891</v>
      </c>
      <c r="B15" s="133"/>
      <c r="C15" s="18" t="e">
        <f>VLOOKUP($B$15,Tableau19103[[#All],[Analyse]:[Date de mise à jour]],2,FALSE)</f>
        <v>#N/A</v>
      </c>
      <c r="D15" s="151" t="e">
        <f>VLOOKUP($B$15,Tableau19103[[#All],[Analyse]:[Date de mise à jour]],3,FALSE)</f>
        <v>#N/A</v>
      </c>
      <c r="E15" s="151" t="e">
        <f>VLOOKUP($B$15,Tableau19103[[#All],[Analyse]:[Date de mise à jour]],4,FALSE)</f>
        <v>#N/A</v>
      </c>
      <c r="F15" s="151" t="e">
        <f>VLOOKUP($B$15,Tableau19103[[#All],[Analyse]:[Date de mise à jour]],5,FALSE)</f>
        <v>#N/A</v>
      </c>
      <c r="G15" s="151" t="e">
        <f>VLOOKUP($B$15,Tableau19103[[#All],[Analyse]:[Date de mise à jour]],6,FALSE)</f>
        <v>#N/A</v>
      </c>
      <c r="H15" s="151" t="e">
        <f>VLOOKUP($B$15,Tableau19103[[#All],[Analyse]:[Date de mise à jour]],7,FALSE)</f>
        <v>#N/A</v>
      </c>
      <c r="I15" s="151" t="e">
        <f>VLOOKUP($B$15,Tableau19103[[#All],[Analyse]:[Date de mise à jour]],8,FALSE)</f>
        <v>#N/A</v>
      </c>
      <c r="J15" s="151" t="e">
        <f>VLOOKUP($B$15,Tableau19103[[#All],[Analyse]:[Date de mise à jour]],9,FALSE)</f>
        <v>#N/A</v>
      </c>
      <c r="K15" s="151" t="e">
        <f>VLOOKUP($B$15,Tableau19103[[#All],[Analyse]:[Date de mise à jour]],10,FALSE)</f>
        <v>#N/A</v>
      </c>
      <c r="L15" s="151" t="e">
        <f>VLOOKUP($B$15,Tableau19103[[#All],[Analyse]:[Date de mise à jour]],11,FALSE)</f>
        <v>#N/A</v>
      </c>
      <c r="M15" s="151" t="e">
        <f>VLOOKUP($B$15,Tableau19103[[#All],[Analyse]:[Date de mise à jour]],12,FALSE)</f>
        <v>#N/A</v>
      </c>
      <c r="N15" s="151" t="e">
        <f>VLOOKUP($B$15,Tableau19103[[#All],[Analyse]:[Date de mise à jour]],13,FALSE)</f>
        <v>#N/A</v>
      </c>
      <c r="O15" s="151" t="e">
        <f>VLOOKUP($B$15,Tableau19103[[#All],[Analyse]:[Date de mise à jour]],14,FALSE)</f>
        <v>#N/A</v>
      </c>
      <c r="P15" s="155" t="e">
        <f>VLOOKUP($B$15,Tableau19103[[#All],[Analyse]:[Date de mise à jour]],16,FALSE)</f>
        <v>#N/A</v>
      </c>
      <c r="Q15" s="155" t="e">
        <f>VLOOKUP($B$15,Tableau19103[[#All],[Analyse]:[Date de mise à jour]],17,FALSE)</f>
        <v>#N/A</v>
      </c>
      <c r="R15" s="156" t="e">
        <f>VLOOKUP($B$15,Tableau19103[[#All],[Analyse]:[Date de mise à jour]],18,FALSE)</f>
        <v>#N/A</v>
      </c>
    </row>
    <row r="16" spans="1:18" s="17" customFormat="1" ht="15.75" thickBot="1" x14ac:dyDescent="0.3">
      <c r="A16" s="134" t="s">
        <v>858</v>
      </c>
      <c r="B16" s="133"/>
      <c r="C16" s="18" t="e">
        <f>VLOOKUP($B$16,Tableau1[[#All],[Analyse]:[Date de mise à jour]],2,FALSE)</f>
        <v>#N/A</v>
      </c>
      <c r="D16" s="151" t="e">
        <f>VLOOKUP($B$16,Tableau1[[#All],[Analyse]:[Date de mise à jour]],3,FALSE)</f>
        <v>#N/A</v>
      </c>
      <c r="E16" s="151" t="e">
        <f>VLOOKUP($B$16,Tableau1[[#All],[Analyse]:[Date de mise à jour]],4,FALSE)</f>
        <v>#N/A</v>
      </c>
      <c r="F16" s="151" t="s">
        <v>29</v>
      </c>
      <c r="G16" s="151" t="e">
        <f>VLOOKUP($B$16,Tableau1[[#All],[Analyse]:[Date de mise à jour]],5,FALSE)</f>
        <v>#N/A</v>
      </c>
      <c r="H16" s="151" t="e">
        <f>VLOOKUP($B$16,Tableau1[[#All],[Analyse]:[Date de mise à jour]],6,FALSE)</f>
        <v>#N/A</v>
      </c>
      <c r="I16" s="151" t="e">
        <f>VLOOKUP($B$16,Tableau1[[#All],[Analyse]:[Date de mise à jour]],7,FALSE)</f>
        <v>#N/A</v>
      </c>
      <c r="J16" s="151" t="e">
        <f>VLOOKUP($B$16,Tableau1[[#All],[Analyse]:[Date de mise à jour]],8,FALSE)</f>
        <v>#N/A</v>
      </c>
      <c r="K16" s="151" t="e">
        <f>VLOOKUP($B$16,Tableau1[[#All],[Analyse]:[Date de mise à jour]],9,FALSE)</f>
        <v>#N/A</v>
      </c>
      <c r="L16" s="151" t="e">
        <f>VLOOKUP($B$16,Tableau1[[#All],[Analyse]:[Date de mise à jour]],10,FALSE)</f>
        <v>#N/A</v>
      </c>
      <c r="M16" s="151" t="e">
        <f>VLOOKUP($B$16,Tableau1[[#All],[Analyse]:[Date de mise à jour]],11,FALSE)</f>
        <v>#N/A</v>
      </c>
      <c r="N16" s="151" t="e">
        <f>VLOOKUP($B$16,Tableau1[[#All],[Analyse]:[Date de mise à jour]],12,FALSE)</f>
        <v>#N/A</v>
      </c>
      <c r="O16" s="151" t="e">
        <f>VLOOKUP($B$16,Tableau1[[#All],[Analyse]:[Date de mise à jour]],13,FALSE)</f>
        <v>#N/A</v>
      </c>
      <c r="P16" s="155" t="e">
        <f>VLOOKUP($B$16,Tableau1[[#All],[Analyse]:[Date de mise à jour]],14,FALSE)</f>
        <v>#N/A</v>
      </c>
      <c r="Q16" s="155" t="e">
        <f>VLOOKUP($B$16,Tableau1[[#All],[Analyse]:[Date de mise à jour]],15,FALSE)</f>
        <v>#N/A</v>
      </c>
      <c r="R16" s="156" t="e">
        <f>VLOOKUP($B$16,Tableau1[[#All],[Analyse]:[Date de mise à jour]],16,FALSE)</f>
        <v>#N/A</v>
      </c>
    </row>
    <row r="17" spans="1:18" s="17" customFormat="1" ht="45.75" thickBot="1" x14ac:dyDescent="0.3">
      <c r="A17" s="134" t="s">
        <v>859</v>
      </c>
      <c r="B17" s="133"/>
      <c r="C17" s="18" t="e">
        <f>VLOOKUP($B$17,Tableau14[[#All],[Analyse]:[Date de mise à jour]],2,FALSE)</f>
        <v>#N/A</v>
      </c>
      <c r="D17" s="151" t="e">
        <f>VLOOKUP($B$17,Tableau14[[#All],[Analyse]:[Date de mise à jour]],3,FALSE)</f>
        <v>#N/A</v>
      </c>
      <c r="E17" s="151" t="e">
        <f>VLOOKUP($B$17,Tableau14[[#All],[Analyse]:[Date de mise à jour]],4,FALSE)</f>
        <v>#N/A</v>
      </c>
      <c r="F17" s="151" t="s">
        <v>29</v>
      </c>
      <c r="G17" s="204" t="e">
        <f>VLOOKUP($B$17,Tableau14[[#All],[Analyse]:[Date de mise à jour]],5,FALSE)</f>
        <v>#N/A</v>
      </c>
      <c r="H17" s="205" t="e">
        <f>VLOOKUP($B$17,Tableau14[[#All],[Analyse]:[Date de mise à jour]],6,FALSE)</f>
        <v>#N/A</v>
      </c>
      <c r="I17" s="205" t="e">
        <f>VLOOKUP($B$17,Tableau14[[#All],[Analyse]:[Date de mise à jour]],7,FALSE)</f>
        <v>#N/A</v>
      </c>
      <c r="J17" s="205" t="e">
        <f>VLOOKUP($B$17,Tableau14[[#All],[Analyse]:[Date de mise à jour]],8,FALSE)</f>
        <v>#N/A</v>
      </c>
      <c r="K17" s="205" t="e">
        <f>VLOOKUP($B$17,Tableau14[[#All],[Analyse]:[Date de mise à jour]],9,FALSE)</f>
        <v>#N/A</v>
      </c>
      <c r="L17" s="205" t="e">
        <f>VLOOKUP($B$17,Tableau14[[#All],[Analyse]:[Date de mise à jour]],10,FALSE)</f>
        <v>#N/A</v>
      </c>
      <c r="M17" s="157" t="e">
        <f>VLOOKUP($B$17,Tableau14[[#All],[Analyse]:[Date de mise à jour]],11,FALSE)</f>
        <v>#N/A</v>
      </c>
      <c r="N17" s="157" t="e">
        <f>VLOOKUP($B$17,Tableau14[[#All],[Analyse]:[Date de mise à jour]],12,FALSE)</f>
        <v>#N/A</v>
      </c>
      <c r="O17" s="157" t="e">
        <f>VLOOKUP($B$17,Tableau14[[#All],[Analyse]:[Date de mise à jour]],13,FALSE)</f>
        <v>#N/A</v>
      </c>
      <c r="P17" s="158" t="e">
        <f>VLOOKUP($B$17,Tableau14[[#All],[Analyse]:[Date de mise à jour]],14,FALSE)</f>
        <v>#N/A</v>
      </c>
      <c r="Q17" s="158" t="e">
        <f>VLOOKUP($B$17,Tableau14[[#All],[Analyse]:[Date de mise à jour]],15,FALSE)</f>
        <v>#N/A</v>
      </c>
      <c r="R17" s="159" t="e">
        <f>VLOOKUP($B$17,Tableau14[[#All],[Analyse]:[Date de mise à jour]],16,FALSE)</f>
        <v>#N/A</v>
      </c>
    </row>
    <row r="18" spans="1:18" s="17" customFormat="1" ht="15.75" thickBot="1" x14ac:dyDescent="0.3">
      <c r="A18" s="134" t="s">
        <v>860</v>
      </c>
      <c r="B18" s="133"/>
      <c r="C18" s="18" t="e">
        <f>VLOOKUP($B$18,Tableau1812[[#All],[Analyse]:[Date de mise à jour]],2,FALSE)</f>
        <v>#N/A</v>
      </c>
      <c r="D18" s="151" t="e">
        <f>VLOOKUP($B$18,Tableau1812[[#All],[Analyse]:[Date de mise à jour]],3,FALSE)</f>
        <v>#N/A</v>
      </c>
      <c r="E18" s="151" t="e">
        <f>VLOOKUP($B$18,Tableau1812[[#All],[Analyse]:[Date de mise à jour]],4,FALSE)</f>
        <v>#N/A</v>
      </c>
      <c r="F18" s="204" t="s">
        <v>29</v>
      </c>
      <c r="G18" s="151" t="e">
        <f>VLOOKUP($B$18,Tableau1812[[#All],[Analyse]:[Date de mise à jour]],5,FALSE)</f>
        <v>#N/A</v>
      </c>
      <c r="H18" s="151" t="e">
        <f>VLOOKUP($B$18,Tableau1812[[#All],[Analyse]:[Date de mise à jour]],6,FALSE)</f>
        <v>#N/A</v>
      </c>
      <c r="I18" s="151" t="e">
        <f>VLOOKUP($B$18,Tableau1812[[#All],[Analyse]:[Date de mise à jour]],7,FALSE)</f>
        <v>#N/A</v>
      </c>
      <c r="J18" s="157" t="e">
        <f>VLOOKUP($B$18,Tableau1812[[#All],[Analyse]:[Date de mise à jour]],8,FALSE)</f>
        <v>#N/A</v>
      </c>
      <c r="K18" s="157" t="e">
        <f>VLOOKUP($B$18,Tableau1812[[#All],[Analyse]:[Date de mise à jour]],9,FALSE)</f>
        <v>#N/A</v>
      </c>
      <c r="L18" s="157" t="e">
        <f>VLOOKUP($B$18,Tableau1812[[#All],[Analyse]:[Date de mise à jour]],10,FALSE)</f>
        <v>#N/A</v>
      </c>
      <c r="M18" s="157" t="e">
        <f>VLOOKUP($B$18,Tableau1812[[#All],[Analyse]:[Date de mise à jour]],11,FALSE)</f>
        <v>#N/A</v>
      </c>
      <c r="N18" s="157" t="e">
        <f>VLOOKUP($B$18,Tableau1812[[#All],[Analyse]:[Date de mise à jour]],12,FALSE)</f>
        <v>#N/A</v>
      </c>
      <c r="O18" s="157" t="e">
        <f>VLOOKUP($B$18,Tableau1812[[#All],[Analyse]:[Date de mise à jour]],13,FALSE)</f>
        <v>#N/A</v>
      </c>
      <c r="P18" s="158" t="e">
        <f>VLOOKUP($B$18,Tableau1812[[#All],[Analyse]:[Date de mise à jour]],14,FALSE)</f>
        <v>#N/A</v>
      </c>
      <c r="Q18" s="158" t="e">
        <f>VLOOKUP($B$18,Tableau1812[[#All],[Analyse]:[Date de mise à jour]],15,FALSE)</f>
        <v>#N/A</v>
      </c>
      <c r="R18" s="159" t="e">
        <f>VLOOKUP($B$18,Tableau1812[[#All],[Analyse]:[Date de mise à jour]],16,FALSE)</f>
        <v>#N/A</v>
      </c>
    </row>
    <row r="19" spans="1:18" s="17" customFormat="1" x14ac:dyDescent="0.25">
      <c r="D19" s="152"/>
    </row>
    <row r="20" spans="1:18" s="17" customFormat="1" x14ac:dyDescent="0.25">
      <c r="D20" s="152"/>
    </row>
    <row r="21" spans="1:18" s="126" customFormat="1" x14ac:dyDescent="0.25">
      <c r="D21" s="153"/>
    </row>
    <row r="23" spans="1:18" x14ac:dyDescent="0.25">
      <c r="A23" s="45" t="s">
        <v>670</v>
      </c>
      <c r="B23" s="45" t="s">
        <v>671</v>
      </c>
      <c r="D23" s="131" t="s">
        <v>665</v>
      </c>
      <c r="E23" s="132" t="s">
        <v>593</v>
      </c>
    </row>
    <row r="24" spans="1:18" ht="124.5" customHeight="1" x14ac:dyDescent="0.25">
      <c r="A24" s="45" t="s">
        <v>563</v>
      </c>
      <c r="B24" s="45"/>
      <c r="D24" s="127" t="s">
        <v>296</v>
      </c>
      <c r="E24" s="128" t="s">
        <v>591</v>
      </c>
    </row>
    <row r="25" spans="1:18" ht="124.5" customHeight="1" x14ac:dyDescent="0.25">
      <c r="A25" s="45" t="s">
        <v>668</v>
      </c>
      <c r="B25" s="45"/>
      <c r="D25" s="129" t="s">
        <v>54</v>
      </c>
      <c r="E25" s="130" t="s">
        <v>281</v>
      </c>
    </row>
    <row r="26" spans="1:18" ht="108" customHeight="1" x14ac:dyDescent="0.25">
      <c r="A26" s="45" t="s">
        <v>669</v>
      </c>
      <c r="B26" s="45"/>
      <c r="D26" s="127" t="s">
        <v>666</v>
      </c>
      <c r="E26" s="128" t="s">
        <v>667</v>
      </c>
    </row>
    <row r="27" spans="1:18" ht="45" customHeight="1" x14ac:dyDescent="0.25">
      <c r="A27" s="45" t="s">
        <v>22</v>
      </c>
      <c r="B27" s="45"/>
    </row>
    <row r="28" spans="1:18" ht="45" customHeight="1" x14ac:dyDescent="0.25">
      <c r="A28" s="45" t="s">
        <v>391</v>
      </c>
      <c r="B28" s="45"/>
    </row>
    <row r="29" spans="1:18" ht="42" customHeight="1" x14ac:dyDescent="0.25">
      <c r="A29" s="45" t="s">
        <v>396</v>
      </c>
      <c r="B29" s="45"/>
    </row>
    <row r="30" spans="1:18" ht="53.25" customHeight="1" x14ac:dyDescent="0.25">
      <c r="A30" s="45" t="s">
        <v>592</v>
      </c>
      <c r="B30" s="45"/>
    </row>
    <row r="31" spans="1:18" ht="55.5" customHeight="1" x14ac:dyDescent="0.25">
      <c r="A31" s="45" t="s">
        <v>72</v>
      </c>
      <c r="B31" s="45"/>
    </row>
    <row r="32" spans="1:18" ht="78.75" customHeight="1" x14ac:dyDescent="0.25">
      <c r="A32" s="45" t="s">
        <v>672</v>
      </c>
      <c r="B32" s="45"/>
    </row>
  </sheetData>
  <mergeCells count="3">
    <mergeCell ref="A1:F1"/>
    <mergeCell ref="A2:F2"/>
    <mergeCell ref="A4:F10"/>
  </mergeCells>
  <pageMargins left="0.7" right="0.7" top="0.75" bottom="0.75" header="0.3" footer="0.3"/>
  <pageSetup paperSize="9"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42C17D3C-765D-41A0-A2A4-A32126F8D1EF}">
          <x14:formula1>
            <xm:f>'Hémato-Coag-Immuno Hémato-Cyto'!$B$2:$B$51</xm:f>
          </x14:formula1>
          <xm:sqref>B17</xm:sqref>
        </x14:dataValidation>
        <x14:dataValidation type="list" allowBlank="1" showInputMessage="1" showErrorMessage="1" xr:uid="{6A3F098B-AB34-49D0-8A62-A5E72BAB6894}">
          <x14:formula1>
            <xm:f>'Biologie Moléculaire'!$B$2:$B$15</xm:f>
          </x14:formula1>
          <xm:sqref>B16</xm:sqref>
        </x14:dataValidation>
        <x14:dataValidation type="list" allowBlank="1" showInputMessage="1" showErrorMessage="1" xr:uid="{07A1B540-79F8-4B94-886D-BFBEC01569D4}">
          <x14:formula1>
            <xm:f>Microbiologie!$B$2:$B$70</xm:f>
          </x14:formula1>
          <xm:sqref>B18</xm:sqref>
        </x14:dataValidation>
        <x14:dataValidation type="list" allowBlank="1" showInputMessage="1" showErrorMessage="1" xr:uid="{5E509C26-F120-4F26-A636-BD968D6259DE}">
          <x14:formula1>
            <xm:f>'CORELAB &amp; Sérologies'!$B$2:$B$140</xm:f>
          </x14:formula1>
          <xm:sqref>B14</xm:sqref>
        </x14:dataValidation>
        <x14:dataValidation type="list" allowBlank="1" showInputMessage="1" showErrorMessage="1" xr:uid="{ABA9E06E-1BBF-4949-BE23-F39CB2ED1C39}">
          <x14:formula1>
            <xm:f>'Examens spécialisés horsCORELAB'!$B$2:$B$145</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E560-3418-4988-9B6A-41A9B0E265F7}">
  <sheetPr>
    <tabColor rgb="FF00B050"/>
  </sheetPr>
  <dimension ref="A1:AD195"/>
  <sheetViews>
    <sheetView zoomScale="85" zoomScaleNormal="85" workbookViewId="0">
      <pane xSplit="2" ySplit="1" topLeftCell="C2" activePane="bottomRight" state="frozen"/>
      <selection pane="topRight" activeCell="C1" sqref="C1"/>
      <selection pane="bottomLeft" activeCell="A2" sqref="A2"/>
      <selection pane="bottomRight" activeCell="B12" sqref="B12"/>
    </sheetView>
  </sheetViews>
  <sheetFormatPr baseColWidth="10" defaultColWidth="11.5703125" defaultRowHeight="15" x14ac:dyDescent="0.25"/>
  <cols>
    <col min="1" max="1" width="16.42578125" style="39" bestFit="1" customWidth="1"/>
    <col min="2" max="2" width="28.7109375" style="42" bestFit="1" customWidth="1"/>
    <col min="3" max="3" width="33.42578125" style="4" bestFit="1" customWidth="1"/>
    <col min="4" max="4" width="41.7109375" style="4" bestFit="1" customWidth="1"/>
    <col min="5" max="5" width="27" style="4" bestFit="1" customWidth="1"/>
    <col min="6" max="6" width="12.7109375" bestFit="1" customWidth="1"/>
    <col min="7" max="7" width="28.85546875" style="4" bestFit="1" customWidth="1"/>
    <col min="8" max="8" width="23.5703125" style="4" bestFit="1" customWidth="1"/>
    <col min="9" max="9" width="32.7109375" style="4" bestFit="1" customWidth="1"/>
    <col min="10" max="10" width="23.42578125" style="4" bestFit="1" customWidth="1"/>
    <col min="11" max="11" width="27.85546875" style="4" bestFit="1" customWidth="1"/>
    <col min="12" max="12" width="18.7109375" style="4" bestFit="1" customWidth="1"/>
    <col min="13" max="13" width="18.7109375" style="4" customWidth="1"/>
    <col min="14" max="14" width="28" style="4" bestFit="1" customWidth="1"/>
    <col min="15" max="15" width="21.7109375" style="4" customWidth="1"/>
    <col min="16" max="16" width="17.7109375" customWidth="1"/>
    <col min="17" max="17" width="45.7109375" style="4" bestFit="1" customWidth="1"/>
    <col min="18" max="18" width="18.7109375" style="4" bestFit="1" customWidth="1"/>
    <col min="19" max="19" width="40.7109375" style="101" customWidth="1"/>
    <col min="20" max="20" width="41.28515625" style="125" customWidth="1"/>
    <col min="21" max="21" width="24.7109375" style="4" customWidth="1"/>
    <col min="22" max="16384" width="11.5703125" style="4"/>
  </cols>
  <sheetData>
    <row r="1" spans="1:30" s="88" customFormat="1" ht="68.25" customHeight="1" thickBot="1" x14ac:dyDescent="0.3">
      <c r="A1" s="104" t="s">
        <v>0</v>
      </c>
      <c r="B1" s="105" t="s">
        <v>14</v>
      </c>
      <c r="C1" s="106" t="s">
        <v>516</v>
      </c>
      <c r="D1" s="106" t="s">
        <v>31</v>
      </c>
      <c r="E1" s="106" t="s">
        <v>379</v>
      </c>
      <c r="F1" s="106" t="s">
        <v>153</v>
      </c>
      <c r="G1" s="90" t="s">
        <v>16</v>
      </c>
      <c r="H1" s="90" t="s">
        <v>15</v>
      </c>
      <c r="I1" s="90" t="s">
        <v>19</v>
      </c>
      <c r="J1" s="91" t="s">
        <v>182</v>
      </c>
      <c r="K1" s="91" t="s">
        <v>183</v>
      </c>
      <c r="L1" s="91" t="s">
        <v>184</v>
      </c>
      <c r="M1" s="92" t="s">
        <v>557</v>
      </c>
      <c r="N1" s="92" t="s">
        <v>692</v>
      </c>
      <c r="O1" s="93" t="s">
        <v>186</v>
      </c>
      <c r="P1" s="107" t="s">
        <v>13</v>
      </c>
      <c r="Q1" s="86" t="s">
        <v>180</v>
      </c>
      <c r="R1" s="108" t="s">
        <v>187</v>
      </c>
      <c r="S1" s="108" t="s">
        <v>25</v>
      </c>
      <c r="T1" s="87"/>
      <c r="U1" s="87"/>
      <c r="V1" s="87"/>
      <c r="W1" s="87"/>
      <c r="X1" s="87"/>
      <c r="Y1" s="87"/>
      <c r="Z1" s="87"/>
      <c r="AA1" s="87"/>
      <c r="AB1" s="87"/>
      <c r="AC1" s="87"/>
      <c r="AD1" s="87"/>
    </row>
    <row r="2" spans="1:30" ht="30" x14ac:dyDescent="0.25">
      <c r="A2" s="118" t="s">
        <v>545</v>
      </c>
      <c r="B2" s="36" t="s">
        <v>536</v>
      </c>
      <c r="C2" s="201" t="s">
        <v>23</v>
      </c>
      <c r="D2" s="98" t="s">
        <v>22</v>
      </c>
      <c r="E2" s="201" t="s">
        <v>612</v>
      </c>
      <c r="F2" s="77" t="s">
        <v>29</v>
      </c>
      <c r="G2" s="69" t="s">
        <v>26</v>
      </c>
      <c r="H2" s="69" t="s">
        <v>26</v>
      </c>
      <c r="I2" s="69" t="s">
        <v>764</v>
      </c>
      <c r="J2" s="69" t="s">
        <v>29</v>
      </c>
      <c r="K2" s="69" t="s">
        <v>29</v>
      </c>
      <c r="L2" s="69" t="s">
        <v>29</v>
      </c>
      <c r="M2" s="69" t="s">
        <v>26</v>
      </c>
      <c r="N2" s="77" t="s">
        <v>30</v>
      </c>
      <c r="O2" s="77" t="s">
        <v>58</v>
      </c>
      <c r="P2" s="71" t="s">
        <v>370</v>
      </c>
      <c r="Q2" s="201" t="s">
        <v>29</v>
      </c>
      <c r="R2" s="206">
        <v>45840</v>
      </c>
      <c r="S2" s="221"/>
      <c r="T2" s="8"/>
      <c r="U2" s="8"/>
      <c r="V2" s="8"/>
      <c r="W2" s="8"/>
      <c r="X2" s="8"/>
      <c r="Y2" s="8"/>
      <c r="Z2" s="8"/>
      <c r="AA2" s="8"/>
      <c r="AB2" s="8"/>
      <c r="AC2" s="8"/>
      <c r="AD2" s="8"/>
    </row>
    <row r="3" spans="1:30" ht="30" x14ac:dyDescent="0.25">
      <c r="A3" s="118" t="s">
        <v>545</v>
      </c>
      <c r="B3" s="36" t="s">
        <v>535</v>
      </c>
      <c r="C3" s="201" t="s">
        <v>23</v>
      </c>
      <c r="D3" s="98" t="s">
        <v>22</v>
      </c>
      <c r="E3" s="201" t="s">
        <v>612</v>
      </c>
      <c r="F3" s="77" t="s">
        <v>29</v>
      </c>
      <c r="G3" s="69" t="s">
        <v>26</v>
      </c>
      <c r="H3" s="69" t="s">
        <v>26</v>
      </c>
      <c r="I3" s="69" t="s">
        <v>764</v>
      </c>
      <c r="J3" s="69" t="s">
        <v>29</v>
      </c>
      <c r="K3" s="69" t="s">
        <v>29</v>
      </c>
      <c r="L3" s="69" t="s">
        <v>29</v>
      </c>
      <c r="M3" s="69" t="s">
        <v>26</v>
      </c>
      <c r="N3" s="77" t="s">
        <v>30</v>
      </c>
      <c r="O3" s="77" t="s">
        <v>58</v>
      </c>
      <c r="P3" s="71" t="s">
        <v>370</v>
      </c>
      <c r="Q3" s="201" t="s">
        <v>29</v>
      </c>
      <c r="R3" s="206">
        <v>45840</v>
      </c>
      <c r="S3" s="221"/>
      <c r="T3" s="8"/>
      <c r="U3" s="8"/>
      <c r="V3" s="8"/>
      <c r="W3" s="8"/>
      <c r="X3" s="8"/>
      <c r="Y3" s="8"/>
      <c r="Z3" s="8"/>
      <c r="AA3" s="8"/>
      <c r="AB3" s="8"/>
      <c r="AC3" s="8"/>
      <c r="AD3" s="8"/>
    </row>
    <row r="4" spans="1:30" ht="30" x14ac:dyDescent="0.25">
      <c r="A4" s="118" t="s">
        <v>545</v>
      </c>
      <c r="B4" s="36" t="s">
        <v>762</v>
      </c>
      <c r="C4" s="201" t="s">
        <v>23</v>
      </c>
      <c r="D4" s="98" t="s">
        <v>22</v>
      </c>
      <c r="E4" s="201" t="s">
        <v>609</v>
      </c>
      <c r="F4" s="77" t="s">
        <v>29</v>
      </c>
      <c r="G4" s="69" t="s">
        <v>26</v>
      </c>
      <c r="H4" s="69" t="s">
        <v>26</v>
      </c>
      <c r="I4" s="69" t="s">
        <v>763</v>
      </c>
      <c r="J4" s="69" t="s">
        <v>29</v>
      </c>
      <c r="K4" s="69" t="s">
        <v>29</v>
      </c>
      <c r="L4" s="69" t="s">
        <v>29</v>
      </c>
      <c r="M4" s="69" t="s">
        <v>26</v>
      </c>
      <c r="N4" s="77" t="s">
        <v>35</v>
      </c>
      <c r="O4" s="77" t="s">
        <v>35</v>
      </c>
      <c r="P4" s="71" t="s">
        <v>370</v>
      </c>
      <c r="Q4" s="201" t="s">
        <v>29</v>
      </c>
      <c r="R4" s="206">
        <v>45826</v>
      </c>
      <c r="S4" s="221"/>
      <c r="T4" s="8"/>
      <c r="U4" s="8"/>
      <c r="V4" s="8"/>
      <c r="W4" s="8"/>
      <c r="X4" s="8"/>
      <c r="Y4" s="8"/>
      <c r="Z4" s="8"/>
      <c r="AA4" s="8"/>
      <c r="AB4" s="8"/>
      <c r="AC4" s="8"/>
      <c r="AD4" s="8"/>
    </row>
    <row r="5" spans="1:30" ht="30" customHeight="1" x14ac:dyDescent="0.25">
      <c r="A5" s="118" t="s">
        <v>545</v>
      </c>
      <c r="B5" s="36" t="s">
        <v>761</v>
      </c>
      <c r="C5" s="201" t="s">
        <v>23</v>
      </c>
      <c r="D5" s="98" t="s">
        <v>22</v>
      </c>
      <c r="E5" s="201" t="s">
        <v>609</v>
      </c>
      <c r="F5" s="77" t="s">
        <v>29</v>
      </c>
      <c r="G5" s="69" t="s">
        <v>26</v>
      </c>
      <c r="H5" s="69" t="s">
        <v>26</v>
      </c>
      <c r="I5" s="69" t="s">
        <v>763</v>
      </c>
      <c r="J5" s="69" t="s">
        <v>29</v>
      </c>
      <c r="K5" s="69" t="s">
        <v>29</v>
      </c>
      <c r="L5" s="69" t="s">
        <v>29</v>
      </c>
      <c r="M5" s="69" t="s">
        <v>26</v>
      </c>
      <c r="N5" s="77" t="s">
        <v>35</v>
      </c>
      <c r="O5" s="77" t="s">
        <v>35</v>
      </c>
      <c r="P5" s="201" t="s">
        <v>370</v>
      </c>
      <c r="Q5" s="201" t="s">
        <v>29</v>
      </c>
      <c r="R5" s="206">
        <v>45826</v>
      </c>
      <c r="S5" s="221"/>
      <c r="T5" s="8"/>
      <c r="U5" s="8"/>
      <c r="V5" s="8"/>
      <c r="W5" s="8"/>
      <c r="X5" s="8"/>
      <c r="Y5" s="8"/>
      <c r="Z5" s="8"/>
      <c r="AA5" s="8"/>
      <c r="AB5" s="8"/>
      <c r="AC5" s="8"/>
      <c r="AD5" s="8"/>
    </row>
    <row r="6" spans="1:30" ht="30" x14ac:dyDescent="0.25">
      <c r="A6" s="118" t="s">
        <v>545</v>
      </c>
      <c r="B6" s="36" t="s">
        <v>537</v>
      </c>
      <c r="C6" s="201" t="s">
        <v>23</v>
      </c>
      <c r="D6" s="98" t="s">
        <v>22</v>
      </c>
      <c r="E6" s="201" t="s">
        <v>612</v>
      </c>
      <c r="F6" s="77" t="s">
        <v>29</v>
      </c>
      <c r="G6" s="69" t="s">
        <v>26</v>
      </c>
      <c r="H6" s="69" t="s">
        <v>26</v>
      </c>
      <c r="I6" s="69" t="s">
        <v>765</v>
      </c>
      <c r="J6" s="69" t="s">
        <v>29</v>
      </c>
      <c r="K6" s="69" t="s">
        <v>29</v>
      </c>
      <c r="L6" s="69" t="s">
        <v>29</v>
      </c>
      <c r="M6" s="69" t="s">
        <v>26</v>
      </c>
      <c r="N6" s="77" t="s">
        <v>110</v>
      </c>
      <c r="O6" s="77" t="s">
        <v>58</v>
      </c>
      <c r="P6" s="71" t="s">
        <v>370</v>
      </c>
      <c r="Q6" s="69" t="s">
        <v>29</v>
      </c>
      <c r="R6" s="206">
        <v>45840</v>
      </c>
      <c r="S6" s="221"/>
      <c r="T6" s="8"/>
      <c r="U6" s="8"/>
      <c r="V6" s="8"/>
      <c r="W6" s="8"/>
      <c r="X6" s="8"/>
      <c r="Y6" s="8"/>
      <c r="Z6" s="8"/>
      <c r="AA6" s="8"/>
      <c r="AB6" s="8"/>
      <c r="AC6" s="8"/>
      <c r="AD6" s="8"/>
    </row>
    <row r="7" spans="1:30" ht="30" x14ac:dyDescent="0.25">
      <c r="A7" s="118" t="s">
        <v>545</v>
      </c>
      <c r="B7" s="36" t="s">
        <v>538</v>
      </c>
      <c r="C7" s="201" t="s">
        <v>23</v>
      </c>
      <c r="D7" s="98" t="s">
        <v>22</v>
      </c>
      <c r="E7" s="201" t="s">
        <v>612</v>
      </c>
      <c r="F7" s="77" t="s">
        <v>29</v>
      </c>
      <c r="G7" s="69" t="s">
        <v>26</v>
      </c>
      <c r="H7" s="69" t="s">
        <v>26</v>
      </c>
      <c r="I7" s="69" t="s">
        <v>765</v>
      </c>
      <c r="J7" s="69" t="s">
        <v>29</v>
      </c>
      <c r="K7" s="69" t="s">
        <v>29</v>
      </c>
      <c r="L7" s="69" t="s">
        <v>29</v>
      </c>
      <c r="M7" s="69" t="s">
        <v>26</v>
      </c>
      <c r="N7" s="77" t="s">
        <v>110</v>
      </c>
      <c r="O7" s="77" t="s">
        <v>58</v>
      </c>
      <c r="P7" s="71" t="s">
        <v>370</v>
      </c>
      <c r="Q7" s="69" t="s">
        <v>29</v>
      </c>
      <c r="R7" s="206">
        <v>45840</v>
      </c>
      <c r="S7" s="221"/>
      <c r="T7" s="8"/>
      <c r="U7" s="8"/>
      <c r="V7" s="8"/>
      <c r="W7" s="8"/>
      <c r="X7" s="8"/>
      <c r="Y7" s="8"/>
      <c r="Z7" s="8"/>
      <c r="AA7" s="8"/>
      <c r="AB7" s="8"/>
      <c r="AC7" s="8"/>
      <c r="AD7" s="8"/>
    </row>
    <row r="8" spans="1:30" ht="30" x14ac:dyDescent="0.25">
      <c r="A8" s="118" t="s">
        <v>545</v>
      </c>
      <c r="B8" s="36" t="s">
        <v>544</v>
      </c>
      <c r="C8" s="201" t="s">
        <v>23</v>
      </c>
      <c r="D8" s="98" t="s">
        <v>22</v>
      </c>
      <c r="E8" s="201" t="s">
        <v>613</v>
      </c>
      <c r="F8" s="77" t="s">
        <v>29</v>
      </c>
      <c r="G8" s="201" t="s">
        <v>26</v>
      </c>
      <c r="H8" s="201" t="s">
        <v>26</v>
      </c>
      <c r="I8" s="201" t="s">
        <v>766</v>
      </c>
      <c r="J8" s="201" t="s">
        <v>29</v>
      </c>
      <c r="K8" s="201" t="s">
        <v>29</v>
      </c>
      <c r="L8" s="201" t="s">
        <v>29</v>
      </c>
      <c r="M8" s="201" t="s">
        <v>188</v>
      </c>
      <c r="N8" s="77" t="s">
        <v>18</v>
      </c>
      <c r="O8" s="77" t="s">
        <v>49</v>
      </c>
      <c r="P8" s="71" t="s">
        <v>370</v>
      </c>
      <c r="Q8" s="201" t="s">
        <v>29</v>
      </c>
      <c r="R8" s="206">
        <v>45840</v>
      </c>
      <c r="S8" s="221"/>
      <c r="T8" s="8"/>
      <c r="U8" s="8"/>
      <c r="V8" s="8"/>
      <c r="W8" s="8"/>
      <c r="X8" s="8"/>
      <c r="Y8" s="8"/>
      <c r="Z8" s="8"/>
      <c r="AA8" s="8"/>
      <c r="AB8" s="8"/>
      <c r="AC8" s="8"/>
      <c r="AD8" s="8"/>
    </row>
    <row r="9" spans="1:30" ht="75" customHeight="1" x14ac:dyDescent="0.25">
      <c r="A9" s="118" t="s">
        <v>545</v>
      </c>
      <c r="B9" s="36" t="s">
        <v>759</v>
      </c>
      <c r="C9" s="201" t="s">
        <v>23</v>
      </c>
      <c r="D9" s="98" t="s">
        <v>22</v>
      </c>
      <c r="E9" s="201" t="s">
        <v>612</v>
      </c>
      <c r="F9" s="77" t="s">
        <v>29</v>
      </c>
      <c r="G9" s="69" t="s">
        <v>26</v>
      </c>
      <c r="H9" s="69" t="s">
        <v>26</v>
      </c>
      <c r="I9" s="69" t="s">
        <v>767</v>
      </c>
      <c r="J9" s="69" t="s">
        <v>29</v>
      </c>
      <c r="K9" s="69" t="s">
        <v>29</v>
      </c>
      <c r="L9" s="69" t="s">
        <v>29</v>
      </c>
      <c r="M9" s="69" t="s">
        <v>26</v>
      </c>
      <c r="N9" s="77" t="s">
        <v>110</v>
      </c>
      <c r="O9" s="77" t="s">
        <v>58</v>
      </c>
      <c r="P9" s="71" t="s">
        <v>370</v>
      </c>
      <c r="Q9" s="69" t="s">
        <v>29</v>
      </c>
      <c r="R9" s="206">
        <v>45840</v>
      </c>
      <c r="S9" s="221"/>
      <c r="T9" s="8"/>
      <c r="U9" s="8"/>
      <c r="V9" s="8"/>
      <c r="W9" s="8"/>
      <c r="X9" s="8"/>
      <c r="Y9" s="8"/>
      <c r="Z9" s="8"/>
      <c r="AA9" s="8"/>
      <c r="AB9" s="8"/>
      <c r="AC9" s="8"/>
      <c r="AD9" s="8"/>
    </row>
    <row r="10" spans="1:30" ht="75" customHeight="1" x14ac:dyDescent="0.25">
      <c r="A10" s="118" t="s">
        <v>545</v>
      </c>
      <c r="B10" s="36" t="s">
        <v>760</v>
      </c>
      <c r="C10" s="201" t="s">
        <v>23</v>
      </c>
      <c r="D10" s="98" t="s">
        <v>22</v>
      </c>
      <c r="E10" s="201" t="s">
        <v>612</v>
      </c>
      <c r="F10" s="77" t="s">
        <v>29</v>
      </c>
      <c r="G10" s="201" t="s">
        <v>26</v>
      </c>
      <c r="H10" s="201" t="s">
        <v>26</v>
      </c>
      <c r="I10" s="201" t="s">
        <v>767</v>
      </c>
      <c r="J10" s="69" t="s">
        <v>29</v>
      </c>
      <c r="K10" s="69" t="s">
        <v>29</v>
      </c>
      <c r="L10" s="69" t="s">
        <v>29</v>
      </c>
      <c r="M10" s="69" t="s">
        <v>26</v>
      </c>
      <c r="N10" s="77" t="s">
        <v>110</v>
      </c>
      <c r="O10" s="77" t="s">
        <v>58</v>
      </c>
      <c r="P10" s="201" t="s">
        <v>370</v>
      </c>
      <c r="Q10" s="71" t="s">
        <v>29</v>
      </c>
      <c r="R10" s="78">
        <v>45840</v>
      </c>
      <c r="S10" s="221"/>
      <c r="T10" s="8"/>
      <c r="U10" s="8"/>
      <c r="V10" s="8"/>
      <c r="W10" s="8"/>
      <c r="X10" s="8"/>
      <c r="Y10" s="8"/>
      <c r="Z10" s="8"/>
      <c r="AA10" s="8"/>
      <c r="AB10" s="8"/>
      <c r="AC10" s="8"/>
      <c r="AD10" s="8"/>
    </row>
    <row r="11" spans="1:30" ht="30" customHeight="1" x14ac:dyDescent="0.25">
      <c r="A11" s="118" t="s">
        <v>545</v>
      </c>
      <c r="B11" s="36" t="s">
        <v>542</v>
      </c>
      <c r="C11" s="201" t="s">
        <v>23</v>
      </c>
      <c r="D11" s="98" t="s">
        <v>22</v>
      </c>
      <c r="E11" s="201" t="s">
        <v>609</v>
      </c>
      <c r="F11" s="77" t="s">
        <v>29</v>
      </c>
      <c r="G11" s="69" t="s">
        <v>26</v>
      </c>
      <c r="H11" s="69" t="s">
        <v>26</v>
      </c>
      <c r="I11" s="69" t="s">
        <v>764</v>
      </c>
      <c r="J11" s="69" t="s">
        <v>29</v>
      </c>
      <c r="K11" s="69" t="s">
        <v>29</v>
      </c>
      <c r="L11" s="69" t="s">
        <v>29</v>
      </c>
      <c r="M11" s="69" t="s">
        <v>26</v>
      </c>
      <c r="N11" s="77" t="s">
        <v>30</v>
      </c>
      <c r="O11" s="82" t="s">
        <v>58</v>
      </c>
      <c r="P11" s="71" t="s">
        <v>370</v>
      </c>
      <c r="Q11" s="69" t="s">
        <v>29</v>
      </c>
      <c r="R11" s="206">
        <v>45840</v>
      </c>
      <c r="S11" s="221"/>
      <c r="T11" s="8"/>
      <c r="U11" s="8"/>
      <c r="V11" s="8"/>
      <c r="W11" s="8"/>
      <c r="X11" s="8"/>
      <c r="Y11" s="8"/>
      <c r="Z11" s="8"/>
      <c r="AA11" s="8"/>
      <c r="AB11" s="8"/>
      <c r="AC11" s="8"/>
      <c r="AD11" s="8"/>
    </row>
    <row r="12" spans="1:30" ht="30" x14ac:dyDescent="0.25">
      <c r="A12" s="118" t="s">
        <v>545</v>
      </c>
      <c r="B12" s="36" t="s">
        <v>543</v>
      </c>
      <c r="C12" s="201" t="s">
        <v>23</v>
      </c>
      <c r="D12" s="98" t="s">
        <v>22</v>
      </c>
      <c r="E12" s="201" t="s">
        <v>609</v>
      </c>
      <c r="F12" s="77" t="s">
        <v>29</v>
      </c>
      <c r="G12" s="69" t="s">
        <v>26</v>
      </c>
      <c r="H12" s="69" t="s">
        <v>26</v>
      </c>
      <c r="I12" s="69" t="s">
        <v>764</v>
      </c>
      <c r="J12" s="69" t="s">
        <v>29</v>
      </c>
      <c r="K12" s="69" t="s">
        <v>29</v>
      </c>
      <c r="L12" s="69" t="s">
        <v>29</v>
      </c>
      <c r="M12" s="69" t="s">
        <v>26</v>
      </c>
      <c r="N12" s="77" t="s">
        <v>30</v>
      </c>
      <c r="O12" s="77" t="s">
        <v>58</v>
      </c>
      <c r="P12" s="71" t="s">
        <v>370</v>
      </c>
      <c r="Q12" s="201" t="s">
        <v>29</v>
      </c>
      <c r="R12" s="206">
        <v>45840</v>
      </c>
      <c r="S12" s="221"/>
      <c r="T12" s="4"/>
    </row>
    <row r="13" spans="1:30" ht="30" x14ac:dyDescent="0.25">
      <c r="A13" s="118" t="s">
        <v>545</v>
      </c>
      <c r="B13" s="36" t="s">
        <v>541</v>
      </c>
      <c r="C13" s="201" t="s">
        <v>23</v>
      </c>
      <c r="D13" s="98" t="s">
        <v>22</v>
      </c>
      <c r="E13" s="201" t="s">
        <v>609</v>
      </c>
      <c r="F13" s="77" t="s">
        <v>29</v>
      </c>
      <c r="G13" s="69" t="s">
        <v>26</v>
      </c>
      <c r="H13" s="69" t="s">
        <v>26</v>
      </c>
      <c r="I13" s="69" t="s">
        <v>763</v>
      </c>
      <c r="J13" s="69" t="s">
        <v>29</v>
      </c>
      <c r="K13" s="69" t="s">
        <v>29</v>
      </c>
      <c r="L13" s="69" t="s">
        <v>29</v>
      </c>
      <c r="M13" s="69" t="s">
        <v>26</v>
      </c>
      <c r="N13" s="77" t="s">
        <v>35</v>
      </c>
      <c r="O13" s="77" t="s">
        <v>768</v>
      </c>
      <c r="P13" s="71" t="s">
        <v>370</v>
      </c>
      <c r="Q13" s="69" t="s">
        <v>29</v>
      </c>
      <c r="R13" s="206">
        <v>45840</v>
      </c>
      <c r="S13" s="221"/>
      <c r="T13" s="4"/>
    </row>
    <row r="14" spans="1:30" ht="30" x14ac:dyDescent="0.25">
      <c r="A14" s="118" t="s">
        <v>545</v>
      </c>
      <c r="B14" s="36" t="s">
        <v>540</v>
      </c>
      <c r="C14" s="201" t="s">
        <v>23</v>
      </c>
      <c r="D14" s="98" t="s">
        <v>22</v>
      </c>
      <c r="E14" s="201" t="s">
        <v>609</v>
      </c>
      <c r="F14" s="77" t="s">
        <v>29</v>
      </c>
      <c r="G14" s="69" t="s">
        <v>26</v>
      </c>
      <c r="H14" s="69" t="s">
        <v>26</v>
      </c>
      <c r="I14" s="69" t="s">
        <v>763</v>
      </c>
      <c r="J14" s="69" t="s">
        <v>29</v>
      </c>
      <c r="K14" s="69" t="s">
        <v>29</v>
      </c>
      <c r="L14" s="69" t="s">
        <v>29</v>
      </c>
      <c r="M14" s="69" t="s">
        <v>26</v>
      </c>
      <c r="N14" s="77" t="s">
        <v>35</v>
      </c>
      <c r="O14" s="77" t="s">
        <v>768</v>
      </c>
      <c r="P14" s="71" t="s">
        <v>370</v>
      </c>
      <c r="Q14" s="201" t="s">
        <v>29</v>
      </c>
      <c r="R14" s="206">
        <v>45840</v>
      </c>
      <c r="S14" s="221"/>
      <c r="T14" s="4"/>
    </row>
    <row r="15" spans="1:30" ht="30" x14ac:dyDescent="0.25">
      <c r="A15" s="118" t="s">
        <v>545</v>
      </c>
      <c r="B15" s="36" t="s">
        <v>539</v>
      </c>
      <c r="C15" s="201" t="s">
        <v>23</v>
      </c>
      <c r="D15" s="98" t="s">
        <v>22</v>
      </c>
      <c r="E15" s="201" t="s">
        <v>609</v>
      </c>
      <c r="F15" s="77" t="s">
        <v>29</v>
      </c>
      <c r="G15" s="69" t="s">
        <v>26</v>
      </c>
      <c r="H15" s="69" t="s">
        <v>26</v>
      </c>
      <c r="I15" s="69" t="s">
        <v>763</v>
      </c>
      <c r="J15" s="69" t="s">
        <v>29</v>
      </c>
      <c r="K15" s="69" t="s">
        <v>29</v>
      </c>
      <c r="L15" s="69" t="s">
        <v>29</v>
      </c>
      <c r="M15" s="69" t="s">
        <v>26</v>
      </c>
      <c r="N15" s="77" t="s">
        <v>35</v>
      </c>
      <c r="O15" s="77" t="s">
        <v>35</v>
      </c>
      <c r="P15" s="71" t="s">
        <v>370</v>
      </c>
      <c r="Q15" s="201" t="s">
        <v>29</v>
      </c>
      <c r="R15" s="206">
        <v>45840</v>
      </c>
      <c r="S15" s="221"/>
      <c r="T15" s="4"/>
    </row>
    <row r="16" spans="1:30" ht="45" x14ac:dyDescent="0.25">
      <c r="A16" s="223" t="s">
        <v>892</v>
      </c>
      <c r="B16" s="36" t="s">
        <v>356</v>
      </c>
      <c r="C16" s="70" t="s">
        <v>23</v>
      </c>
      <c r="D16" s="98" t="s">
        <v>22</v>
      </c>
      <c r="E16" s="70" t="s">
        <v>615</v>
      </c>
      <c r="F16" s="77" t="s">
        <v>29</v>
      </c>
      <c r="G16" s="69" t="s">
        <v>26</v>
      </c>
      <c r="H16" s="69" t="s">
        <v>26</v>
      </c>
      <c r="I16" s="69" t="s">
        <v>377</v>
      </c>
      <c r="J16" s="69" t="s">
        <v>29</v>
      </c>
      <c r="K16" s="69" t="s">
        <v>29</v>
      </c>
      <c r="L16" s="69" t="s">
        <v>29</v>
      </c>
      <c r="M16" s="69" t="s">
        <v>377</v>
      </c>
      <c r="N16" s="77" t="s">
        <v>49</v>
      </c>
      <c r="O16" s="77" t="s">
        <v>158</v>
      </c>
      <c r="P16" s="71" t="s">
        <v>370</v>
      </c>
      <c r="Q16" s="201" t="s">
        <v>108</v>
      </c>
      <c r="R16" s="206">
        <v>45561</v>
      </c>
      <c r="S16" s="211"/>
      <c r="T16" s="4"/>
    </row>
    <row r="17" spans="1:20" ht="45" x14ac:dyDescent="0.25">
      <c r="A17" s="223" t="s">
        <v>892</v>
      </c>
      <c r="B17" s="36" t="s">
        <v>353</v>
      </c>
      <c r="C17" s="70" t="s">
        <v>23</v>
      </c>
      <c r="D17" s="98" t="s">
        <v>22</v>
      </c>
      <c r="E17" s="70" t="s">
        <v>615</v>
      </c>
      <c r="F17" s="77" t="s">
        <v>29</v>
      </c>
      <c r="G17" s="69" t="s">
        <v>26</v>
      </c>
      <c r="H17" s="69" t="s">
        <v>26</v>
      </c>
      <c r="I17" s="69" t="s">
        <v>377</v>
      </c>
      <c r="J17" s="69" t="s">
        <v>29</v>
      </c>
      <c r="K17" s="69" t="s">
        <v>29</v>
      </c>
      <c r="L17" s="69" t="s">
        <v>29</v>
      </c>
      <c r="M17" s="69" t="s">
        <v>377</v>
      </c>
      <c r="N17" s="77" t="s">
        <v>49</v>
      </c>
      <c r="O17" s="77" t="s">
        <v>158</v>
      </c>
      <c r="P17" s="71" t="s">
        <v>370</v>
      </c>
      <c r="Q17" s="201" t="s">
        <v>94</v>
      </c>
      <c r="R17" s="206">
        <v>45561</v>
      </c>
      <c r="S17" s="211"/>
      <c r="T17" s="4"/>
    </row>
    <row r="18" spans="1:20" ht="45" x14ac:dyDescent="0.25">
      <c r="A18" s="223" t="s">
        <v>892</v>
      </c>
      <c r="B18" s="36" t="s">
        <v>364</v>
      </c>
      <c r="C18" s="70" t="s">
        <v>23</v>
      </c>
      <c r="D18" s="98" t="s">
        <v>22</v>
      </c>
      <c r="E18" s="70" t="s">
        <v>614</v>
      </c>
      <c r="F18" s="77" t="s">
        <v>29</v>
      </c>
      <c r="G18" s="69" t="s">
        <v>26</v>
      </c>
      <c r="H18" s="69" t="s">
        <v>26</v>
      </c>
      <c r="I18" s="69" t="s">
        <v>377</v>
      </c>
      <c r="J18" s="69" t="s">
        <v>29</v>
      </c>
      <c r="K18" s="69" t="s">
        <v>29</v>
      </c>
      <c r="L18" s="69" t="s">
        <v>29</v>
      </c>
      <c r="M18" s="69" t="s">
        <v>377</v>
      </c>
      <c r="N18" s="77" t="s">
        <v>159</v>
      </c>
      <c r="O18" s="77" t="s">
        <v>138</v>
      </c>
      <c r="P18" s="71" t="s">
        <v>370</v>
      </c>
      <c r="Q18" s="201" t="s">
        <v>108</v>
      </c>
      <c r="R18" s="206">
        <v>45561</v>
      </c>
      <c r="S18" s="211"/>
      <c r="T18" s="4"/>
    </row>
    <row r="19" spans="1:20" ht="45" x14ac:dyDescent="0.25">
      <c r="A19" s="223" t="s">
        <v>892</v>
      </c>
      <c r="B19" s="36" t="s">
        <v>352</v>
      </c>
      <c r="C19" s="70" t="s">
        <v>23</v>
      </c>
      <c r="D19" s="98" t="s">
        <v>22</v>
      </c>
      <c r="E19" s="70" t="s">
        <v>616</v>
      </c>
      <c r="F19" s="77" t="s">
        <v>29</v>
      </c>
      <c r="G19" s="69" t="s">
        <v>26</v>
      </c>
      <c r="H19" s="69" t="s">
        <v>26</v>
      </c>
      <c r="I19" s="69" t="s">
        <v>377</v>
      </c>
      <c r="J19" s="69" t="s">
        <v>29</v>
      </c>
      <c r="K19" s="69" t="s">
        <v>29</v>
      </c>
      <c r="L19" s="69" t="s">
        <v>29</v>
      </c>
      <c r="M19" s="69" t="s">
        <v>377</v>
      </c>
      <c r="N19" s="77" t="s">
        <v>50</v>
      </c>
      <c r="O19" s="77" t="s">
        <v>158</v>
      </c>
      <c r="P19" s="71" t="s">
        <v>370</v>
      </c>
      <c r="Q19" s="201" t="s">
        <v>108</v>
      </c>
      <c r="R19" s="206">
        <v>45561</v>
      </c>
      <c r="S19" s="211"/>
      <c r="T19" s="4"/>
    </row>
    <row r="20" spans="1:20" ht="75" customHeight="1" x14ac:dyDescent="0.25">
      <c r="A20" s="223" t="s">
        <v>892</v>
      </c>
      <c r="B20" s="36" t="s">
        <v>363</v>
      </c>
      <c r="C20" s="70" t="s">
        <v>23</v>
      </c>
      <c r="D20" s="98" t="s">
        <v>22</v>
      </c>
      <c r="E20" s="70" t="s">
        <v>611</v>
      </c>
      <c r="F20" s="77" t="s">
        <v>29</v>
      </c>
      <c r="G20" s="69" t="s">
        <v>26</v>
      </c>
      <c r="H20" s="69" t="s">
        <v>26</v>
      </c>
      <c r="I20" s="69" t="s">
        <v>377</v>
      </c>
      <c r="J20" s="69" t="s">
        <v>29</v>
      </c>
      <c r="K20" s="69" t="s">
        <v>29</v>
      </c>
      <c r="L20" s="69" t="s">
        <v>29</v>
      </c>
      <c r="M20" s="69" t="s">
        <v>377</v>
      </c>
      <c r="N20" s="77" t="s">
        <v>159</v>
      </c>
      <c r="O20" s="77" t="s">
        <v>138</v>
      </c>
      <c r="P20" s="71" t="s">
        <v>370</v>
      </c>
      <c r="Q20" s="201" t="s">
        <v>108</v>
      </c>
      <c r="R20" s="206">
        <v>45561</v>
      </c>
      <c r="S20" s="211"/>
      <c r="T20" s="4"/>
    </row>
    <row r="21" spans="1:20" ht="45" x14ac:dyDescent="0.25">
      <c r="A21" s="223" t="s">
        <v>892</v>
      </c>
      <c r="B21" s="36" t="s">
        <v>351</v>
      </c>
      <c r="C21" s="70" t="s">
        <v>23</v>
      </c>
      <c r="D21" s="98" t="s">
        <v>22</v>
      </c>
      <c r="E21" s="70" t="s">
        <v>611</v>
      </c>
      <c r="F21" s="77" t="s">
        <v>29</v>
      </c>
      <c r="G21" s="69" t="s">
        <v>26</v>
      </c>
      <c r="H21" s="69" t="s">
        <v>26</v>
      </c>
      <c r="I21" s="69" t="s">
        <v>377</v>
      </c>
      <c r="J21" s="69" t="s">
        <v>29</v>
      </c>
      <c r="K21" s="69" t="s">
        <v>29</v>
      </c>
      <c r="L21" s="69" t="s">
        <v>29</v>
      </c>
      <c r="M21" s="69" t="s">
        <v>377</v>
      </c>
      <c r="N21" s="77" t="s">
        <v>78</v>
      </c>
      <c r="O21" s="77" t="s">
        <v>158</v>
      </c>
      <c r="P21" s="71" t="s">
        <v>370</v>
      </c>
      <c r="Q21" s="201" t="s">
        <v>94</v>
      </c>
      <c r="R21" s="206">
        <v>45561</v>
      </c>
      <c r="S21" s="211"/>
      <c r="T21" s="4"/>
    </row>
    <row r="22" spans="1:20" ht="45" x14ac:dyDescent="0.25">
      <c r="A22" s="223" t="s">
        <v>892</v>
      </c>
      <c r="B22" s="36" t="s">
        <v>115</v>
      </c>
      <c r="C22" s="70" t="s">
        <v>23</v>
      </c>
      <c r="D22" s="98" t="s">
        <v>22</v>
      </c>
      <c r="E22" s="70" t="s">
        <v>615</v>
      </c>
      <c r="F22" s="77" t="s">
        <v>29</v>
      </c>
      <c r="G22" s="69" t="s">
        <v>26</v>
      </c>
      <c r="H22" s="69" t="s">
        <v>26</v>
      </c>
      <c r="I22" s="69" t="s">
        <v>377</v>
      </c>
      <c r="J22" s="69" t="s">
        <v>29</v>
      </c>
      <c r="K22" s="69" t="s">
        <v>29</v>
      </c>
      <c r="L22" s="69" t="s">
        <v>29</v>
      </c>
      <c r="M22" s="69" t="s">
        <v>377</v>
      </c>
      <c r="N22" s="77" t="s">
        <v>49</v>
      </c>
      <c r="O22" s="77" t="s">
        <v>158</v>
      </c>
      <c r="P22" s="71" t="s">
        <v>370</v>
      </c>
      <c r="Q22" s="201" t="s">
        <v>46</v>
      </c>
      <c r="R22" s="206">
        <v>45561</v>
      </c>
      <c r="S22" s="211"/>
      <c r="T22" s="4"/>
    </row>
    <row r="23" spans="1:20" ht="45" x14ac:dyDescent="0.25">
      <c r="A23" s="223" t="s">
        <v>892</v>
      </c>
      <c r="B23" s="36" t="s">
        <v>115</v>
      </c>
      <c r="C23" s="70" t="s">
        <v>23</v>
      </c>
      <c r="D23" s="98" t="s">
        <v>22</v>
      </c>
      <c r="E23" s="70" t="s">
        <v>611</v>
      </c>
      <c r="F23" s="77" t="s">
        <v>29</v>
      </c>
      <c r="G23" s="69" t="s">
        <v>26</v>
      </c>
      <c r="H23" s="69" t="s">
        <v>26</v>
      </c>
      <c r="I23" s="69" t="s">
        <v>377</v>
      </c>
      <c r="J23" s="69" t="s">
        <v>29</v>
      </c>
      <c r="K23" s="69" t="s">
        <v>29</v>
      </c>
      <c r="L23" s="69" t="s">
        <v>29</v>
      </c>
      <c r="M23" s="69" t="s">
        <v>377</v>
      </c>
      <c r="N23" s="77" t="s">
        <v>21</v>
      </c>
      <c r="O23" s="77" t="s">
        <v>138</v>
      </c>
      <c r="P23" s="71" t="s">
        <v>370</v>
      </c>
      <c r="Q23" s="69" t="s">
        <v>150</v>
      </c>
      <c r="R23" s="206">
        <v>45561</v>
      </c>
      <c r="S23" s="211"/>
      <c r="T23" s="4"/>
    </row>
    <row r="24" spans="1:20" ht="75" customHeight="1" x14ac:dyDescent="0.25">
      <c r="A24" s="223" t="s">
        <v>892</v>
      </c>
      <c r="B24" s="36" t="s">
        <v>117</v>
      </c>
      <c r="C24" s="70" t="s">
        <v>23</v>
      </c>
      <c r="D24" s="98" t="s">
        <v>22</v>
      </c>
      <c r="E24" s="70" t="s">
        <v>615</v>
      </c>
      <c r="F24" s="77" t="s">
        <v>29</v>
      </c>
      <c r="G24" s="201" t="s">
        <v>26</v>
      </c>
      <c r="H24" s="201" t="s">
        <v>26</v>
      </c>
      <c r="I24" s="201" t="s">
        <v>377</v>
      </c>
      <c r="J24" s="69" t="s">
        <v>29</v>
      </c>
      <c r="K24" s="69" t="s">
        <v>29</v>
      </c>
      <c r="L24" s="69" t="s">
        <v>29</v>
      </c>
      <c r="M24" s="69" t="s">
        <v>377</v>
      </c>
      <c r="N24" s="77" t="s">
        <v>49</v>
      </c>
      <c r="O24" s="77" t="s">
        <v>158</v>
      </c>
      <c r="P24" s="71" t="s">
        <v>370</v>
      </c>
      <c r="Q24" s="201" t="s">
        <v>46</v>
      </c>
      <c r="R24" s="206">
        <v>45561</v>
      </c>
      <c r="S24" s="211"/>
      <c r="T24" s="4"/>
    </row>
    <row r="25" spans="1:20" ht="45" x14ac:dyDescent="0.25">
      <c r="A25" s="223" t="s">
        <v>892</v>
      </c>
      <c r="B25" s="36" t="s">
        <v>117</v>
      </c>
      <c r="C25" s="70" t="s">
        <v>23</v>
      </c>
      <c r="D25" s="98" t="s">
        <v>22</v>
      </c>
      <c r="E25" s="70" t="s">
        <v>611</v>
      </c>
      <c r="F25" s="77" t="s">
        <v>29</v>
      </c>
      <c r="G25" s="69" t="s">
        <v>26</v>
      </c>
      <c r="H25" s="69" t="s">
        <v>26</v>
      </c>
      <c r="I25" s="69" t="s">
        <v>377</v>
      </c>
      <c r="J25" s="69" t="s">
        <v>29</v>
      </c>
      <c r="K25" s="69" t="s">
        <v>29</v>
      </c>
      <c r="L25" s="69" t="s">
        <v>29</v>
      </c>
      <c r="M25" s="69" t="s">
        <v>377</v>
      </c>
      <c r="N25" s="77" t="s">
        <v>21</v>
      </c>
      <c r="O25" s="77" t="s">
        <v>138</v>
      </c>
      <c r="P25" s="71" t="s">
        <v>370</v>
      </c>
      <c r="Q25" s="69" t="s">
        <v>150</v>
      </c>
      <c r="R25" s="206">
        <v>45561</v>
      </c>
      <c r="S25" s="211"/>
      <c r="T25" s="4"/>
    </row>
    <row r="26" spans="1:20" ht="45" x14ac:dyDescent="0.25">
      <c r="A26" s="223" t="s">
        <v>892</v>
      </c>
      <c r="B26" s="36" t="s">
        <v>122</v>
      </c>
      <c r="C26" s="70" t="s">
        <v>23</v>
      </c>
      <c r="D26" s="98" t="s">
        <v>22</v>
      </c>
      <c r="E26" s="70" t="s">
        <v>615</v>
      </c>
      <c r="F26" s="77" t="s">
        <v>29</v>
      </c>
      <c r="G26" s="69" t="s">
        <v>26</v>
      </c>
      <c r="H26" s="69" t="s">
        <v>26</v>
      </c>
      <c r="I26" s="69" t="s">
        <v>377</v>
      </c>
      <c r="J26" s="69" t="s">
        <v>29</v>
      </c>
      <c r="K26" s="69" t="s">
        <v>29</v>
      </c>
      <c r="L26" s="69" t="s">
        <v>29</v>
      </c>
      <c r="M26" s="69" t="s">
        <v>377</v>
      </c>
      <c r="N26" s="77" t="s">
        <v>49</v>
      </c>
      <c r="O26" s="77" t="s">
        <v>158</v>
      </c>
      <c r="P26" s="71" t="s">
        <v>370</v>
      </c>
      <c r="Q26" s="69" t="s">
        <v>24</v>
      </c>
      <c r="R26" s="206">
        <v>45561</v>
      </c>
      <c r="S26" s="211"/>
      <c r="T26" s="4"/>
    </row>
    <row r="27" spans="1:20" ht="45" x14ac:dyDescent="0.25">
      <c r="A27" s="223" t="s">
        <v>892</v>
      </c>
      <c r="B27" s="36" t="s">
        <v>123</v>
      </c>
      <c r="C27" s="70" t="s">
        <v>23</v>
      </c>
      <c r="D27" s="98" t="s">
        <v>22</v>
      </c>
      <c r="E27" s="70" t="s">
        <v>615</v>
      </c>
      <c r="F27" s="77" t="s">
        <v>29</v>
      </c>
      <c r="G27" s="201" t="s">
        <v>26</v>
      </c>
      <c r="H27" s="201" t="s">
        <v>26</v>
      </c>
      <c r="I27" s="201" t="s">
        <v>377</v>
      </c>
      <c r="J27" s="201" t="s">
        <v>29</v>
      </c>
      <c r="K27" s="201" t="s">
        <v>29</v>
      </c>
      <c r="L27" s="201" t="s">
        <v>29</v>
      </c>
      <c r="M27" s="201" t="s">
        <v>377</v>
      </c>
      <c r="N27" s="77" t="s">
        <v>49</v>
      </c>
      <c r="O27" s="77" t="s">
        <v>158</v>
      </c>
      <c r="P27" s="71" t="s">
        <v>370</v>
      </c>
      <c r="Q27" s="201" t="s">
        <v>108</v>
      </c>
      <c r="R27" s="206">
        <v>45561</v>
      </c>
      <c r="S27" s="211"/>
      <c r="T27" s="4"/>
    </row>
    <row r="28" spans="1:20" ht="45" x14ac:dyDescent="0.25">
      <c r="A28" s="223" t="s">
        <v>892</v>
      </c>
      <c r="B28" s="36" t="s">
        <v>127</v>
      </c>
      <c r="C28" s="70" t="s">
        <v>23</v>
      </c>
      <c r="D28" s="98" t="s">
        <v>22</v>
      </c>
      <c r="E28" s="70" t="s">
        <v>615</v>
      </c>
      <c r="F28" s="77" t="s">
        <v>29</v>
      </c>
      <c r="G28" s="69" t="s">
        <v>26</v>
      </c>
      <c r="H28" s="69" t="s">
        <v>26</v>
      </c>
      <c r="I28" s="69" t="s">
        <v>377</v>
      </c>
      <c r="J28" s="69" t="s">
        <v>29</v>
      </c>
      <c r="K28" s="69" t="s">
        <v>29</v>
      </c>
      <c r="L28" s="69" t="s">
        <v>29</v>
      </c>
      <c r="M28" s="69" t="s">
        <v>377</v>
      </c>
      <c r="N28" s="77" t="s">
        <v>49</v>
      </c>
      <c r="O28" s="77" t="s">
        <v>158</v>
      </c>
      <c r="P28" s="71" t="s">
        <v>370</v>
      </c>
      <c r="Q28" s="69" t="s">
        <v>108</v>
      </c>
      <c r="R28" s="206">
        <v>45561</v>
      </c>
      <c r="S28" s="211"/>
      <c r="T28" s="4"/>
    </row>
    <row r="29" spans="1:20" ht="45" x14ac:dyDescent="0.25">
      <c r="A29" s="223" t="s">
        <v>892</v>
      </c>
      <c r="B29" s="36" t="s">
        <v>128</v>
      </c>
      <c r="C29" s="70" t="s">
        <v>23</v>
      </c>
      <c r="D29" s="98" t="s">
        <v>22</v>
      </c>
      <c r="E29" s="70" t="s">
        <v>618</v>
      </c>
      <c r="F29" s="77" t="s">
        <v>29</v>
      </c>
      <c r="G29" s="69" t="s">
        <v>26</v>
      </c>
      <c r="H29" s="69" t="s">
        <v>26</v>
      </c>
      <c r="I29" s="69" t="s">
        <v>377</v>
      </c>
      <c r="J29" s="69" t="s">
        <v>29</v>
      </c>
      <c r="K29" s="69" t="s">
        <v>29</v>
      </c>
      <c r="L29" s="69" t="s">
        <v>29</v>
      </c>
      <c r="M29" s="69" t="s">
        <v>377</v>
      </c>
      <c r="N29" s="77" t="s">
        <v>30</v>
      </c>
      <c r="O29" s="77" t="s">
        <v>158</v>
      </c>
      <c r="P29" s="71" t="s">
        <v>370</v>
      </c>
      <c r="Q29" s="69" t="s">
        <v>46</v>
      </c>
      <c r="R29" s="206">
        <v>45561</v>
      </c>
      <c r="S29" s="211"/>
      <c r="T29" s="4"/>
    </row>
    <row r="30" spans="1:20" ht="45" x14ac:dyDescent="0.25">
      <c r="A30" s="223" t="s">
        <v>892</v>
      </c>
      <c r="B30" s="36" t="s">
        <v>129</v>
      </c>
      <c r="C30" s="70" t="s">
        <v>23</v>
      </c>
      <c r="D30" s="98" t="s">
        <v>22</v>
      </c>
      <c r="E30" s="70" t="s">
        <v>618</v>
      </c>
      <c r="F30" s="77" t="s">
        <v>29</v>
      </c>
      <c r="G30" s="69" t="s">
        <v>26</v>
      </c>
      <c r="H30" s="69" t="s">
        <v>26</v>
      </c>
      <c r="I30" s="69" t="s">
        <v>377</v>
      </c>
      <c r="J30" s="69" t="s">
        <v>29</v>
      </c>
      <c r="K30" s="69" t="s">
        <v>29</v>
      </c>
      <c r="L30" s="69" t="s">
        <v>29</v>
      </c>
      <c r="M30" s="69" t="s">
        <v>377</v>
      </c>
      <c r="N30" s="77" t="s">
        <v>30</v>
      </c>
      <c r="O30" s="77" t="s">
        <v>158</v>
      </c>
      <c r="P30" s="201" t="s">
        <v>370</v>
      </c>
      <c r="Q30" s="201" t="s">
        <v>94</v>
      </c>
      <c r="R30" s="206">
        <v>45561</v>
      </c>
      <c r="S30" s="211"/>
      <c r="T30" s="4"/>
    </row>
    <row r="31" spans="1:20" ht="45" x14ac:dyDescent="0.25">
      <c r="A31" s="223" t="s">
        <v>892</v>
      </c>
      <c r="B31" s="36" t="s">
        <v>357</v>
      </c>
      <c r="C31" s="70" t="s">
        <v>23</v>
      </c>
      <c r="D31" s="98" t="s">
        <v>22</v>
      </c>
      <c r="E31" s="70" t="s">
        <v>614</v>
      </c>
      <c r="F31" s="77" t="s">
        <v>29</v>
      </c>
      <c r="G31" s="69" t="s">
        <v>26</v>
      </c>
      <c r="H31" s="69" t="s">
        <v>26</v>
      </c>
      <c r="I31" s="69" t="s">
        <v>377</v>
      </c>
      <c r="J31" s="69" t="s">
        <v>29</v>
      </c>
      <c r="K31" s="69" t="s">
        <v>29</v>
      </c>
      <c r="L31" s="69" t="s">
        <v>29</v>
      </c>
      <c r="M31" s="69" t="s">
        <v>377</v>
      </c>
      <c r="N31" s="77" t="s">
        <v>49</v>
      </c>
      <c r="O31" s="77" t="s">
        <v>158</v>
      </c>
      <c r="P31" s="201" t="s">
        <v>370</v>
      </c>
      <c r="Q31" s="201" t="s">
        <v>46</v>
      </c>
      <c r="R31" s="206">
        <v>45561</v>
      </c>
      <c r="S31" s="211"/>
      <c r="T31" s="4"/>
    </row>
    <row r="32" spans="1:20" ht="45" x14ac:dyDescent="0.25">
      <c r="A32" s="223" t="s">
        <v>892</v>
      </c>
      <c r="B32" s="36" t="s">
        <v>354</v>
      </c>
      <c r="C32" s="70" t="s">
        <v>23</v>
      </c>
      <c r="D32" s="98" t="s">
        <v>22</v>
      </c>
      <c r="E32" s="70" t="s">
        <v>615</v>
      </c>
      <c r="F32" s="77" t="s">
        <v>29</v>
      </c>
      <c r="G32" s="69" t="s">
        <v>26</v>
      </c>
      <c r="H32" s="69" t="s">
        <v>26</v>
      </c>
      <c r="I32" s="69" t="s">
        <v>377</v>
      </c>
      <c r="J32" s="69" t="s">
        <v>29</v>
      </c>
      <c r="K32" s="69" t="s">
        <v>29</v>
      </c>
      <c r="L32" s="69" t="s">
        <v>29</v>
      </c>
      <c r="M32" s="69" t="s">
        <v>377</v>
      </c>
      <c r="N32" s="77" t="s">
        <v>30</v>
      </c>
      <c r="O32" s="77" t="s">
        <v>158</v>
      </c>
      <c r="P32" s="201" t="s">
        <v>370</v>
      </c>
      <c r="Q32" s="69" t="s">
        <v>119</v>
      </c>
      <c r="R32" s="206">
        <v>45561</v>
      </c>
      <c r="S32" s="211"/>
      <c r="T32" s="4"/>
    </row>
    <row r="33" spans="1:20" ht="45" x14ac:dyDescent="0.25">
      <c r="A33" s="223" t="s">
        <v>892</v>
      </c>
      <c r="B33" s="36" t="s">
        <v>355</v>
      </c>
      <c r="C33" s="70" t="s">
        <v>23</v>
      </c>
      <c r="D33" s="98" t="s">
        <v>22</v>
      </c>
      <c r="E33" s="70" t="s">
        <v>615</v>
      </c>
      <c r="F33" s="77" t="s">
        <v>29</v>
      </c>
      <c r="G33" s="69" t="s">
        <v>26</v>
      </c>
      <c r="H33" s="69" t="s">
        <v>26</v>
      </c>
      <c r="I33" s="69" t="s">
        <v>377</v>
      </c>
      <c r="J33" s="69" t="s">
        <v>29</v>
      </c>
      <c r="K33" s="69" t="s">
        <v>29</v>
      </c>
      <c r="L33" s="69" t="s">
        <v>29</v>
      </c>
      <c r="M33" s="69" t="s">
        <v>377</v>
      </c>
      <c r="N33" s="77" t="s">
        <v>30</v>
      </c>
      <c r="O33" s="77" t="s">
        <v>158</v>
      </c>
      <c r="P33" s="201" t="s">
        <v>370</v>
      </c>
      <c r="Q33" s="201" t="s">
        <v>108</v>
      </c>
      <c r="R33" s="206">
        <v>45561</v>
      </c>
      <c r="S33" s="211"/>
      <c r="T33" s="4"/>
    </row>
    <row r="34" spans="1:20" ht="45" x14ac:dyDescent="0.25">
      <c r="A34" s="223" t="s">
        <v>892</v>
      </c>
      <c r="B34" s="36" t="s">
        <v>367</v>
      </c>
      <c r="C34" s="70" t="s">
        <v>23</v>
      </c>
      <c r="D34" s="98" t="s">
        <v>22</v>
      </c>
      <c r="E34" s="70" t="s">
        <v>619</v>
      </c>
      <c r="F34" s="77" t="s">
        <v>29</v>
      </c>
      <c r="G34" s="69" t="s">
        <v>26</v>
      </c>
      <c r="H34" s="69" t="s">
        <v>26</v>
      </c>
      <c r="I34" s="69" t="s">
        <v>377</v>
      </c>
      <c r="J34" s="69" t="s">
        <v>29</v>
      </c>
      <c r="K34" s="69" t="s">
        <v>29</v>
      </c>
      <c r="L34" s="69" t="s">
        <v>29</v>
      </c>
      <c r="M34" s="69" t="s">
        <v>377</v>
      </c>
      <c r="N34" s="77" t="s">
        <v>29</v>
      </c>
      <c r="O34" s="77" t="s">
        <v>138</v>
      </c>
      <c r="P34" s="201" t="s">
        <v>370</v>
      </c>
      <c r="Q34" s="69" t="s">
        <v>29</v>
      </c>
      <c r="R34" s="206">
        <v>45561</v>
      </c>
      <c r="S34" s="211"/>
      <c r="T34" s="4"/>
    </row>
    <row r="35" spans="1:20" ht="45" x14ac:dyDescent="0.25">
      <c r="A35" s="223" t="s">
        <v>892</v>
      </c>
      <c r="B35" s="36" t="s">
        <v>139</v>
      </c>
      <c r="C35" s="70" t="s">
        <v>23</v>
      </c>
      <c r="D35" s="98" t="s">
        <v>22</v>
      </c>
      <c r="E35" s="70" t="s">
        <v>618</v>
      </c>
      <c r="F35" s="77" t="s">
        <v>29</v>
      </c>
      <c r="G35" s="69" t="s">
        <v>26</v>
      </c>
      <c r="H35" s="69" t="s">
        <v>26</v>
      </c>
      <c r="I35" s="69" t="s">
        <v>377</v>
      </c>
      <c r="J35" s="69" t="s">
        <v>29</v>
      </c>
      <c r="K35" s="69" t="s">
        <v>29</v>
      </c>
      <c r="L35" s="69" t="s">
        <v>29</v>
      </c>
      <c r="M35" s="69" t="s">
        <v>377</v>
      </c>
      <c r="N35" s="77" t="s">
        <v>49</v>
      </c>
      <c r="O35" s="77" t="s">
        <v>158</v>
      </c>
      <c r="P35" s="201" t="s">
        <v>370</v>
      </c>
      <c r="Q35" s="69" t="s">
        <v>108</v>
      </c>
      <c r="R35" s="206">
        <v>45561</v>
      </c>
      <c r="S35" s="211"/>
      <c r="T35" s="4"/>
    </row>
    <row r="36" spans="1:20" ht="45" x14ac:dyDescent="0.25">
      <c r="A36" s="223" t="s">
        <v>892</v>
      </c>
      <c r="B36" s="36" t="s">
        <v>140</v>
      </c>
      <c r="C36" s="70" t="s">
        <v>23</v>
      </c>
      <c r="D36" s="98" t="s">
        <v>22</v>
      </c>
      <c r="E36" s="70" t="s">
        <v>618</v>
      </c>
      <c r="F36" s="77" t="s">
        <v>29</v>
      </c>
      <c r="G36" s="69" t="s">
        <v>26</v>
      </c>
      <c r="H36" s="69" t="s">
        <v>26</v>
      </c>
      <c r="I36" s="69" t="s">
        <v>377</v>
      </c>
      <c r="J36" s="69" t="s">
        <v>29</v>
      </c>
      <c r="K36" s="69" t="s">
        <v>29</v>
      </c>
      <c r="L36" s="69" t="s">
        <v>29</v>
      </c>
      <c r="M36" s="69" t="s">
        <v>377</v>
      </c>
      <c r="N36" s="77" t="s">
        <v>49</v>
      </c>
      <c r="O36" s="77" t="s">
        <v>158</v>
      </c>
      <c r="P36" s="201" t="s">
        <v>370</v>
      </c>
      <c r="Q36" s="201" t="s">
        <v>108</v>
      </c>
      <c r="R36" s="206">
        <v>45561</v>
      </c>
      <c r="S36" s="211"/>
      <c r="T36" s="4"/>
    </row>
    <row r="37" spans="1:20" ht="45" x14ac:dyDescent="0.25">
      <c r="A37" s="223" t="s">
        <v>892</v>
      </c>
      <c r="B37" s="36" t="s">
        <v>145</v>
      </c>
      <c r="C37" s="70" t="s">
        <v>23</v>
      </c>
      <c r="D37" s="98" t="s">
        <v>22</v>
      </c>
      <c r="E37" s="70" t="s">
        <v>615</v>
      </c>
      <c r="F37" s="77" t="s">
        <v>29</v>
      </c>
      <c r="G37" s="69" t="s">
        <v>26</v>
      </c>
      <c r="H37" s="69" t="s">
        <v>26</v>
      </c>
      <c r="I37" s="69" t="s">
        <v>377</v>
      </c>
      <c r="J37" s="69" t="s">
        <v>29</v>
      </c>
      <c r="K37" s="69" t="s">
        <v>29</v>
      </c>
      <c r="L37" s="69" t="s">
        <v>29</v>
      </c>
      <c r="M37" s="69" t="s">
        <v>377</v>
      </c>
      <c r="N37" s="77" t="s">
        <v>49</v>
      </c>
      <c r="O37" s="77" t="s">
        <v>158</v>
      </c>
      <c r="P37" s="201" t="s">
        <v>370</v>
      </c>
      <c r="Q37" s="69" t="s">
        <v>108</v>
      </c>
      <c r="R37" s="206">
        <v>45561</v>
      </c>
      <c r="S37" s="211"/>
      <c r="T37" s="4"/>
    </row>
    <row r="38" spans="1:20" ht="45" x14ac:dyDescent="0.25">
      <c r="A38" s="223" t="s">
        <v>892</v>
      </c>
      <c r="B38" s="36" t="s">
        <v>145</v>
      </c>
      <c r="C38" s="70" t="s">
        <v>23</v>
      </c>
      <c r="D38" s="98" t="s">
        <v>22</v>
      </c>
      <c r="E38" s="70" t="s">
        <v>611</v>
      </c>
      <c r="F38" s="77" t="s">
        <v>29</v>
      </c>
      <c r="G38" s="69" t="s">
        <v>26</v>
      </c>
      <c r="H38" s="69" t="s">
        <v>26</v>
      </c>
      <c r="I38" s="69" t="s">
        <v>377</v>
      </c>
      <c r="J38" s="69" t="s">
        <v>29</v>
      </c>
      <c r="K38" s="69" t="s">
        <v>29</v>
      </c>
      <c r="L38" s="69" t="s">
        <v>29</v>
      </c>
      <c r="M38" s="69" t="s">
        <v>377</v>
      </c>
      <c r="N38" s="77" t="s">
        <v>58</v>
      </c>
      <c r="O38" s="77" t="s">
        <v>138</v>
      </c>
      <c r="P38" s="201" t="s">
        <v>370</v>
      </c>
      <c r="Q38" s="69" t="s">
        <v>108</v>
      </c>
      <c r="R38" s="206">
        <v>45561</v>
      </c>
      <c r="S38" s="211"/>
      <c r="T38" s="4"/>
    </row>
    <row r="39" spans="1:20" ht="45" x14ac:dyDescent="0.25">
      <c r="A39" s="223" t="s">
        <v>892</v>
      </c>
      <c r="B39" s="36" t="s">
        <v>146</v>
      </c>
      <c r="C39" s="70" t="s">
        <v>23</v>
      </c>
      <c r="D39" s="98" t="s">
        <v>22</v>
      </c>
      <c r="E39" s="70" t="s">
        <v>618</v>
      </c>
      <c r="F39" s="77" t="s">
        <v>29</v>
      </c>
      <c r="G39" s="69" t="s">
        <v>26</v>
      </c>
      <c r="H39" s="69" t="s">
        <v>26</v>
      </c>
      <c r="I39" s="69" t="s">
        <v>377</v>
      </c>
      <c r="J39" s="69" t="s">
        <v>29</v>
      </c>
      <c r="K39" s="69" t="s">
        <v>29</v>
      </c>
      <c r="L39" s="69" t="s">
        <v>29</v>
      </c>
      <c r="M39" s="69" t="s">
        <v>377</v>
      </c>
      <c r="N39" s="77" t="s">
        <v>49</v>
      </c>
      <c r="O39" s="77" t="s">
        <v>158</v>
      </c>
      <c r="P39" s="201" t="s">
        <v>370</v>
      </c>
      <c r="Q39" s="201" t="s">
        <v>108</v>
      </c>
      <c r="R39" s="206">
        <v>45561</v>
      </c>
      <c r="S39" s="211"/>
      <c r="T39" s="4"/>
    </row>
    <row r="40" spans="1:20" ht="45" x14ac:dyDescent="0.25">
      <c r="A40" s="223" t="s">
        <v>892</v>
      </c>
      <c r="B40" s="36" t="s">
        <v>146</v>
      </c>
      <c r="C40" s="70" t="s">
        <v>23</v>
      </c>
      <c r="D40" s="98" t="s">
        <v>22</v>
      </c>
      <c r="E40" s="70" t="s">
        <v>611</v>
      </c>
      <c r="F40" s="77" t="s">
        <v>29</v>
      </c>
      <c r="G40" s="69" t="s">
        <v>26</v>
      </c>
      <c r="H40" s="69" t="s">
        <v>26</v>
      </c>
      <c r="I40" s="69" t="s">
        <v>377</v>
      </c>
      <c r="J40" s="69" t="s">
        <v>29</v>
      </c>
      <c r="K40" s="69" t="s">
        <v>29</v>
      </c>
      <c r="L40" s="69" t="s">
        <v>29</v>
      </c>
      <c r="M40" s="69" t="s">
        <v>377</v>
      </c>
      <c r="N40" s="77" t="s">
        <v>58</v>
      </c>
      <c r="O40" s="77" t="s">
        <v>138</v>
      </c>
      <c r="P40" s="201" t="s">
        <v>370</v>
      </c>
      <c r="Q40" s="201" t="s">
        <v>108</v>
      </c>
      <c r="R40" s="206">
        <v>45561</v>
      </c>
      <c r="S40" s="211"/>
      <c r="T40" s="4"/>
    </row>
    <row r="41" spans="1:20" ht="45" x14ac:dyDescent="0.25">
      <c r="A41" s="223" t="s">
        <v>892</v>
      </c>
      <c r="B41" s="36" t="s">
        <v>366</v>
      </c>
      <c r="C41" s="70" t="s">
        <v>23</v>
      </c>
      <c r="D41" s="98" t="s">
        <v>22</v>
      </c>
      <c r="E41" s="70" t="s">
        <v>611</v>
      </c>
      <c r="F41" s="77" t="s">
        <v>29</v>
      </c>
      <c r="G41" s="69" t="s">
        <v>26</v>
      </c>
      <c r="H41" s="69" t="s">
        <v>26</v>
      </c>
      <c r="I41" s="69" t="s">
        <v>377</v>
      </c>
      <c r="J41" s="69" t="s">
        <v>29</v>
      </c>
      <c r="K41" s="69" t="s">
        <v>29</v>
      </c>
      <c r="L41" s="69" t="s">
        <v>29</v>
      </c>
      <c r="M41" s="69" t="s">
        <v>377</v>
      </c>
      <c r="N41" s="77" t="s">
        <v>58</v>
      </c>
      <c r="O41" s="77" t="s">
        <v>138</v>
      </c>
      <c r="P41" s="201" t="s">
        <v>370</v>
      </c>
      <c r="Q41" s="69" t="s">
        <v>29</v>
      </c>
      <c r="R41" s="206">
        <v>45561</v>
      </c>
      <c r="S41" s="211"/>
      <c r="T41" s="4"/>
    </row>
    <row r="42" spans="1:20" ht="30" x14ac:dyDescent="0.25">
      <c r="A42" s="214" t="s">
        <v>875</v>
      </c>
      <c r="B42" s="36" t="s">
        <v>348</v>
      </c>
      <c r="C42" s="70" t="s">
        <v>23</v>
      </c>
      <c r="D42" s="98" t="s">
        <v>22</v>
      </c>
      <c r="E42" s="70" t="s">
        <v>615</v>
      </c>
      <c r="F42" s="77" t="s">
        <v>176</v>
      </c>
      <c r="G42" s="69" t="s">
        <v>26</v>
      </c>
      <c r="H42" s="69" t="s">
        <v>26</v>
      </c>
      <c r="I42" s="69" t="s">
        <v>377</v>
      </c>
      <c r="J42" s="69" t="s">
        <v>29</v>
      </c>
      <c r="K42" s="69" t="s">
        <v>29</v>
      </c>
      <c r="L42" s="69" t="s">
        <v>29</v>
      </c>
      <c r="M42" s="69" t="s">
        <v>377</v>
      </c>
      <c r="N42" s="77" t="s">
        <v>107</v>
      </c>
      <c r="O42" s="77" t="s">
        <v>158</v>
      </c>
      <c r="P42" s="201" t="s">
        <v>370</v>
      </c>
      <c r="Q42" s="201" t="s">
        <v>46</v>
      </c>
      <c r="R42" s="206">
        <v>45561</v>
      </c>
      <c r="S42" s="211"/>
      <c r="T42" s="4"/>
    </row>
    <row r="43" spans="1:20" ht="30" x14ac:dyDescent="0.25">
      <c r="A43" s="214" t="s">
        <v>875</v>
      </c>
      <c r="B43" s="36" t="s">
        <v>349</v>
      </c>
      <c r="C43" s="70" t="s">
        <v>23</v>
      </c>
      <c r="D43" s="98" t="s">
        <v>22</v>
      </c>
      <c r="E43" s="70" t="s">
        <v>608</v>
      </c>
      <c r="F43" s="77" t="s">
        <v>29</v>
      </c>
      <c r="G43" s="69" t="s">
        <v>26</v>
      </c>
      <c r="H43" s="69" t="s">
        <v>26</v>
      </c>
      <c r="I43" s="69" t="s">
        <v>377</v>
      </c>
      <c r="J43" s="69" t="s">
        <v>29</v>
      </c>
      <c r="K43" s="69" t="s">
        <v>29</v>
      </c>
      <c r="L43" s="69" t="s">
        <v>29</v>
      </c>
      <c r="M43" s="69" t="s">
        <v>377</v>
      </c>
      <c r="N43" s="77" t="s">
        <v>107</v>
      </c>
      <c r="O43" s="77" t="s">
        <v>158</v>
      </c>
      <c r="P43" s="201" t="s">
        <v>370</v>
      </c>
      <c r="Q43" s="201" t="s">
        <v>46</v>
      </c>
      <c r="R43" s="206">
        <v>45561</v>
      </c>
      <c r="S43" s="211"/>
      <c r="T43" s="4"/>
    </row>
    <row r="44" spans="1:20" ht="45" x14ac:dyDescent="0.25">
      <c r="A44" s="67" t="s">
        <v>547</v>
      </c>
      <c r="B44" s="36" t="s">
        <v>109</v>
      </c>
      <c r="C44" s="70" t="s">
        <v>23</v>
      </c>
      <c r="D44" s="98" t="s">
        <v>22</v>
      </c>
      <c r="E44" s="70" t="s">
        <v>664</v>
      </c>
      <c r="F44" s="69" t="s">
        <v>161</v>
      </c>
      <c r="G44" s="69" t="s">
        <v>590</v>
      </c>
      <c r="H44" s="69" t="s">
        <v>26</v>
      </c>
      <c r="I44" s="69" t="s">
        <v>377</v>
      </c>
      <c r="J44" s="69" t="s">
        <v>29</v>
      </c>
      <c r="K44" s="69" t="s">
        <v>29</v>
      </c>
      <c r="L44" s="69" t="s">
        <v>29</v>
      </c>
      <c r="M44" s="69" t="s">
        <v>377</v>
      </c>
      <c r="N44" s="122" t="s">
        <v>30</v>
      </c>
      <c r="O44" s="146" t="s">
        <v>158</v>
      </c>
      <c r="P44" s="201" t="s">
        <v>370</v>
      </c>
      <c r="Q44" s="122" t="s">
        <v>46</v>
      </c>
      <c r="R44" s="102">
        <v>45561</v>
      </c>
      <c r="S44" s="123"/>
      <c r="T44" s="4"/>
    </row>
    <row r="45" spans="1:20" ht="45" x14ac:dyDescent="0.25">
      <c r="A45" s="67" t="s">
        <v>547</v>
      </c>
      <c r="B45" s="36" t="s">
        <v>111</v>
      </c>
      <c r="C45" s="70" t="s">
        <v>23</v>
      </c>
      <c r="D45" s="98" t="s">
        <v>22</v>
      </c>
      <c r="E45" s="70" t="s">
        <v>664</v>
      </c>
      <c r="F45" s="69" t="s">
        <v>161</v>
      </c>
      <c r="G45" s="69" t="s">
        <v>26</v>
      </c>
      <c r="H45" s="69" t="s">
        <v>26</v>
      </c>
      <c r="I45" s="69" t="s">
        <v>377</v>
      </c>
      <c r="J45" s="69" t="s">
        <v>29</v>
      </c>
      <c r="K45" s="69" t="s">
        <v>29</v>
      </c>
      <c r="L45" s="69" t="s">
        <v>29</v>
      </c>
      <c r="M45" s="69" t="s">
        <v>377</v>
      </c>
      <c r="N45" s="122" t="s">
        <v>21</v>
      </c>
      <c r="O45" s="146" t="s">
        <v>158</v>
      </c>
      <c r="P45" s="201" t="s">
        <v>370</v>
      </c>
      <c r="Q45" s="122" t="s">
        <v>625</v>
      </c>
      <c r="R45" s="102">
        <v>45561</v>
      </c>
      <c r="S45" s="124"/>
      <c r="T45" s="4"/>
    </row>
    <row r="46" spans="1:20" ht="60" x14ac:dyDescent="0.25">
      <c r="A46" s="67" t="s">
        <v>547</v>
      </c>
      <c r="B46" s="36" t="s">
        <v>27</v>
      </c>
      <c r="C46" s="69" t="s">
        <v>23</v>
      </c>
      <c r="D46" s="98" t="s">
        <v>22</v>
      </c>
      <c r="E46" s="70" t="s">
        <v>642</v>
      </c>
      <c r="F46" s="69" t="s">
        <v>154</v>
      </c>
      <c r="G46" s="69" t="s">
        <v>26</v>
      </c>
      <c r="H46" s="69" t="s">
        <v>26</v>
      </c>
      <c r="I46" s="69" t="s">
        <v>377</v>
      </c>
      <c r="J46" s="69" t="s">
        <v>29</v>
      </c>
      <c r="K46" s="69" t="s">
        <v>29</v>
      </c>
      <c r="L46" s="69" t="s">
        <v>29</v>
      </c>
      <c r="M46" s="69" t="s">
        <v>377</v>
      </c>
      <c r="N46" s="69" t="s">
        <v>20</v>
      </c>
      <c r="O46" s="69" t="s">
        <v>157</v>
      </c>
      <c r="P46" s="71" t="s">
        <v>370</v>
      </c>
      <c r="Q46" s="71" t="s">
        <v>24</v>
      </c>
      <c r="R46" s="102">
        <v>45561</v>
      </c>
      <c r="S46" s="123" t="s">
        <v>589</v>
      </c>
      <c r="T46" s="4"/>
    </row>
    <row r="47" spans="1:20" ht="60" x14ac:dyDescent="0.25">
      <c r="A47" s="67" t="s">
        <v>547</v>
      </c>
      <c r="B47" s="36" t="s">
        <v>27</v>
      </c>
      <c r="C47" s="69" t="s">
        <v>17</v>
      </c>
      <c r="D47" s="36" t="s">
        <v>563</v>
      </c>
      <c r="E47" s="70" t="s">
        <v>658</v>
      </c>
      <c r="F47" s="69" t="s">
        <v>154</v>
      </c>
      <c r="G47" s="69" t="s">
        <v>26</v>
      </c>
      <c r="H47" s="69" t="s">
        <v>26</v>
      </c>
      <c r="I47" s="69" t="s">
        <v>377</v>
      </c>
      <c r="J47" s="69" t="s">
        <v>29</v>
      </c>
      <c r="K47" s="69" t="s">
        <v>29</v>
      </c>
      <c r="L47" s="69" t="s">
        <v>29</v>
      </c>
      <c r="M47" s="69" t="s">
        <v>377</v>
      </c>
      <c r="N47" s="69" t="s">
        <v>21</v>
      </c>
      <c r="O47" s="69" t="s">
        <v>157</v>
      </c>
      <c r="P47" s="71" t="s">
        <v>370</v>
      </c>
      <c r="Q47" s="69" t="s">
        <v>29</v>
      </c>
      <c r="R47" s="102">
        <v>45561</v>
      </c>
      <c r="S47" s="123" t="s">
        <v>589</v>
      </c>
      <c r="T47" s="4"/>
    </row>
    <row r="48" spans="1:20" ht="60" x14ac:dyDescent="0.25">
      <c r="A48" s="67" t="s">
        <v>547</v>
      </c>
      <c r="B48" s="121" t="s">
        <v>90</v>
      </c>
      <c r="C48" s="69" t="s">
        <v>23</v>
      </c>
      <c r="D48" s="111" t="s">
        <v>770</v>
      </c>
      <c r="E48" s="70" t="s">
        <v>640</v>
      </c>
      <c r="F48" s="69" t="s">
        <v>154</v>
      </c>
      <c r="G48" s="69" t="s">
        <v>26</v>
      </c>
      <c r="H48" s="69" t="s">
        <v>26</v>
      </c>
      <c r="I48" s="69" t="s">
        <v>377</v>
      </c>
      <c r="J48" s="69" t="s">
        <v>29</v>
      </c>
      <c r="K48" s="69" t="s">
        <v>29</v>
      </c>
      <c r="L48" s="69" t="s">
        <v>29</v>
      </c>
      <c r="M48" s="69" t="s">
        <v>377</v>
      </c>
      <c r="N48" s="69" t="s">
        <v>91</v>
      </c>
      <c r="O48" s="69" t="s">
        <v>157</v>
      </c>
      <c r="P48" s="71" t="s">
        <v>370</v>
      </c>
      <c r="Q48" s="201" t="s">
        <v>865</v>
      </c>
      <c r="R48" s="102">
        <v>45841</v>
      </c>
      <c r="S48" s="123" t="s">
        <v>589</v>
      </c>
      <c r="T48" s="4"/>
    </row>
    <row r="49" spans="1:20" ht="60" x14ac:dyDescent="0.25">
      <c r="A49" s="67" t="s">
        <v>547</v>
      </c>
      <c r="B49" s="121" t="s">
        <v>92</v>
      </c>
      <c r="C49" s="69" t="s">
        <v>23</v>
      </c>
      <c r="D49" s="98" t="s">
        <v>22</v>
      </c>
      <c r="E49" s="70" t="s">
        <v>642</v>
      </c>
      <c r="F49" s="69" t="s">
        <v>154</v>
      </c>
      <c r="G49" s="69" t="s">
        <v>26</v>
      </c>
      <c r="H49" s="69" t="s">
        <v>26</v>
      </c>
      <c r="I49" s="69" t="s">
        <v>377</v>
      </c>
      <c r="J49" s="69" t="s">
        <v>29</v>
      </c>
      <c r="K49" s="69" t="s">
        <v>29</v>
      </c>
      <c r="L49" s="69" t="s">
        <v>29</v>
      </c>
      <c r="M49" s="69" t="s">
        <v>377</v>
      </c>
      <c r="N49" s="69" t="s">
        <v>30</v>
      </c>
      <c r="O49" s="69" t="s">
        <v>157</v>
      </c>
      <c r="P49" s="71" t="s">
        <v>370</v>
      </c>
      <c r="Q49" s="201" t="s">
        <v>94</v>
      </c>
      <c r="R49" s="102">
        <v>45561</v>
      </c>
      <c r="S49" s="123" t="s">
        <v>589</v>
      </c>
      <c r="T49" s="4"/>
    </row>
    <row r="50" spans="1:20" ht="75" x14ac:dyDescent="0.25">
      <c r="A50" s="67" t="s">
        <v>547</v>
      </c>
      <c r="B50" s="121" t="s">
        <v>368</v>
      </c>
      <c r="C50" s="70" t="s">
        <v>178</v>
      </c>
      <c r="D50" s="110" t="s">
        <v>177</v>
      </c>
      <c r="E50" s="70" t="s">
        <v>630</v>
      </c>
      <c r="F50" s="69" t="s">
        <v>29</v>
      </c>
      <c r="G50" s="98" t="s">
        <v>581</v>
      </c>
      <c r="H50" s="120" t="s">
        <v>580</v>
      </c>
      <c r="I50" s="98" t="s">
        <v>582</v>
      </c>
      <c r="J50" s="69" t="s">
        <v>29</v>
      </c>
      <c r="K50" s="69" t="s">
        <v>29</v>
      </c>
      <c r="L50" s="69" t="s">
        <v>29</v>
      </c>
      <c r="M50" s="201" t="s">
        <v>29</v>
      </c>
      <c r="N50" s="10" t="s">
        <v>29</v>
      </c>
      <c r="O50" s="146" t="s">
        <v>626</v>
      </c>
      <c r="P50" s="147" t="s">
        <v>29</v>
      </c>
      <c r="Q50" s="122" t="s">
        <v>29</v>
      </c>
      <c r="R50" s="102">
        <v>45567</v>
      </c>
      <c r="S50" s="123"/>
      <c r="T50" s="4"/>
    </row>
    <row r="51" spans="1:20" ht="60" x14ac:dyDescent="0.25">
      <c r="A51" s="67" t="s">
        <v>547</v>
      </c>
      <c r="B51" s="121" t="s">
        <v>28</v>
      </c>
      <c r="C51" s="69" t="s">
        <v>23</v>
      </c>
      <c r="D51" s="98" t="s">
        <v>22</v>
      </c>
      <c r="E51" s="70" t="s">
        <v>663</v>
      </c>
      <c r="F51" s="69" t="s">
        <v>154</v>
      </c>
      <c r="G51" s="69" t="s">
        <v>26</v>
      </c>
      <c r="H51" s="69" t="s">
        <v>26</v>
      </c>
      <c r="I51" s="69" t="s">
        <v>377</v>
      </c>
      <c r="J51" s="69" t="s">
        <v>29</v>
      </c>
      <c r="K51" s="69" t="s">
        <v>29</v>
      </c>
      <c r="L51" s="69" t="s">
        <v>29</v>
      </c>
      <c r="M51" s="201" t="s">
        <v>377</v>
      </c>
      <c r="N51" s="69" t="s">
        <v>30</v>
      </c>
      <c r="O51" s="69" t="s">
        <v>157</v>
      </c>
      <c r="P51" s="71" t="s">
        <v>370</v>
      </c>
      <c r="Q51" s="71" t="s">
        <v>24</v>
      </c>
      <c r="R51" s="102">
        <v>45561</v>
      </c>
      <c r="S51" s="123" t="s">
        <v>39</v>
      </c>
      <c r="T51" s="4"/>
    </row>
    <row r="52" spans="1:20" ht="60" x14ac:dyDescent="0.25">
      <c r="A52" s="67" t="s">
        <v>547</v>
      </c>
      <c r="B52" s="121" t="s">
        <v>28</v>
      </c>
      <c r="C52" s="69" t="s">
        <v>17</v>
      </c>
      <c r="D52" s="114" t="s">
        <v>565</v>
      </c>
      <c r="E52" s="70" t="s">
        <v>640</v>
      </c>
      <c r="F52" s="69" t="s">
        <v>154</v>
      </c>
      <c r="G52" s="69" t="s">
        <v>26</v>
      </c>
      <c r="H52" s="69" t="s">
        <v>26</v>
      </c>
      <c r="I52" s="69" t="s">
        <v>377</v>
      </c>
      <c r="J52" s="69" t="s">
        <v>29</v>
      </c>
      <c r="K52" s="69" t="s">
        <v>29</v>
      </c>
      <c r="L52" s="69" t="s">
        <v>29</v>
      </c>
      <c r="M52" s="201" t="s">
        <v>377</v>
      </c>
      <c r="N52" s="69" t="s">
        <v>18</v>
      </c>
      <c r="O52" s="69" t="s">
        <v>157</v>
      </c>
      <c r="P52" s="71" t="s">
        <v>370</v>
      </c>
      <c r="Q52" s="71" t="s">
        <v>56</v>
      </c>
      <c r="R52" s="102">
        <v>45561</v>
      </c>
      <c r="S52" s="123" t="s">
        <v>39</v>
      </c>
      <c r="T52" s="4"/>
    </row>
    <row r="53" spans="1:20" ht="60" x14ac:dyDescent="0.25">
      <c r="A53" s="67" t="s">
        <v>547</v>
      </c>
      <c r="B53" s="36" t="s">
        <v>93</v>
      </c>
      <c r="C53" s="201" t="s">
        <v>23</v>
      </c>
      <c r="D53" s="98" t="s">
        <v>22</v>
      </c>
      <c r="E53" s="70" t="s">
        <v>642</v>
      </c>
      <c r="F53" s="69" t="s">
        <v>155</v>
      </c>
      <c r="G53" s="69" t="s">
        <v>26</v>
      </c>
      <c r="H53" s="69" t="s">
        <v>26</v>
      </c>
      <c r="I53" s="69" t="s">
        <v>377</v>
      </c>
      <c r="J53" s="69" t="s">
        <v>29</v>
      </c>
      <c r="K53" s="69" t="s">
        <v>29</v>
      </c>
      <c r="L53" s="69" t="s">
        <v>29</v>
      </c>
      <c r="M53" s="202" t="s">
        <v>377</v>
      </c>
      <c r="N53" s="201" t="s">
        <v>84</v>
      </c>
      <c r="O53" s="201" t="s">
        <v>157</v>
      </c>
      <c r="P53" s="201" t="s">
        <v>370</v>
      </c>
      <c r="Q53" s="201" t="s">
        <v>46</v>
      </c>
      <c r="R53" s="102">
        <v>45561</v>
      </c>
      <c r="S53" s="123" t="s">
        <v>39</v>
      </c>
      <c r="T53" s="4"/>
    </row>
    <row r="54" spans="1:20" ht="60" x14ac:dyDescent="0.25">
      <c r="A54" s="67" t="s">
        <v>547</v>
      </c>
      <c r="B54" s="36" t="s">
        <v>32</v>
      </c>
      <c r="C54" s="201" t="s">
        <v>23</v>
      </c>
      <c r="D54" s="98" t="s">
        <v>22</v>
      </c>
      <c r="E54" s="70" t="s">
        <v>647</v>
      </c>
      <c r="F54" s="69" t="s">
        <v>154</v>
      </c>
      <c r="G54" s="69" t="s">
        <v>26</v>
      </c>
      <c r="H54" s="69" t="s">
        <v>26</v>
      </c>
      <c r="I54" s="69" t="s">
        <v>377</v>
      </c>
      <c r="J54" s="69" t="s">
        <v>29</v>
      </c>
      <c r="K54" s="69" t="s">
        <v>29</v>
      </c>
      <c r="L54" s="69" t="s">
        <v>29</v>
      </c>
      <c r="M54" s="202" t="s">
        <v>377</v>
      </c>
      <c r="N54" s="201" t="s">
        <v>30</v>
      </c>
      <c r="O54" s="201" t="s">
        <v>157</v>
      </c>
      <c r="P54" s="201" t="s">
        <v>370</v>
      </c>
      <c r="Q54" s="201" t="s">
        <v>24</v>
      </c>
      <c r="R54" s="102">
        <v>45561</v>
      </c>
      <c r="S54" s="123" t="s">
        <v>39</v>
      </c>
      <c r="T54" s="4"/>
    </row>
    <row r="55" spans="1:20" ht="60" x14ac:dyDescent="0.25">
      <c r="A55" s="67" t="s">
        <v>547</v>
      </c>
      <c r="B55" s="36" t="s">
        <v>33</v>
      </c>
      <c r="C55" s="69" t="s">
        <v>23</v>
      </c>
      <c r="D55" s="98" t="s">
        <v>22</v>
      </c>
      <c r="E55" s="70" t="s">
        <v>645</v>
      </c>
      <c r="F55" s="69" t="s">
        <v>154</v>
      </c>
      <c r="G55" s="69" t="s">
        <v>26</v>
      </c>
      <c r="H55" s="69" t="s">
        <v>26</v>
      </c>
      <c r="I55" s="69" t="s">
        <v>377</v>
      </c>
      <c r="J55" s="69" t="s">
        <v>29</v>
      </c>
      <c r="K55" s="69" t="s">
        <v>29</v>
      </c>
      <c r="L55" s="69" t="s">
        <v>29</v>
      </c>
      <c r="M55" s="202" t="s">
        <v>377</v>
      </c>
      <c r="N55" s="69" t="s">
        <v>30</v>
      </c>
      <c r="O55" s="69" t="s">
        <v>157</v>
      </c>
      <c r="P55" s="201" t="s">
        <v>370</v>
      </c>
      <c r="Q55" s="69" t="s">
        <v>24</v>
      </c>
      <c r="R55" s="102">
        <v>45561</v>
      </c>
      <c r="S55" s="123" t="s">
        <v>39</v>
      </c>
      <c r="T55" s="4"/>
    </row>
    <row r="56" spans="1:20" ht="60" x14ac:dyDescent="0.25">
      <c r="A56" s="67" t="s">
        <v>547</v>
      </c>
      <c r="B56" s="36" t="s">
        <v>34</v>
      </c>
      <c r="C56" s="201" t="s">
        <v>23</v>
      </c>
      <c r="D56" s="98" t="s">
        <v>22</v>
      </c>
      <c r="E56" s="70" t="s">
        <v>645</v>
      </c>
      <c r="F56" s="201" t="s">
        <v>154</v>
      </c>
      <c r="G56" s="69" t="s">
        <v>26</v>
      </c>
      <c r="H56" s="69" t="s">
        <v>26</v>
      </c>
      <c r="I56" s="69" t="s">
        <v>377</v>
      </c>
      <c r="J56" s="69" t="s">
        <v>29</v>
      </c>
      <c r="K56" s="69" t="s">
        <v>29</v>
      </c>
      <c r="L56" s="69" t="s">
        <v>29</v>
      </c>
      <c r="M56" s="202" t="s">
        <v>377</v>
      </c>
      <c r="N56" s="201" t="s">
        <v>376</v>
      </c>
      <c r="O56" s="201" t="s">
        <v>157</v>
      </c>
      <c r="P56" s="69" t="s">
        <v>370</v>
      </c>
      <c r="Q56" s="201" t="s">
        <v>24</v>
      </c>
      <c r="R56" s="102">
        <v>45561</v>
      </c>
      <c r="S56" s="123" t="s">
        <v>589</v>
      </c>
      <c r="T56" s="4"/>
    </row>
    <row r="57" spans="1:20" ht="60" x14ac:dyDescent="0.25">
      <c r="A57" s="67" t="s">
        <v>547</v>
      </c>
      <c r="B57" s="36" t="s">
        <v>34</v>
      </c>
      <c r="C57" s="69" t="s">
        <v>17</v>
      </c>
      <c r="D57" s="36" t="s">
        <v>563</v>
      </c>
      <c r="E57" s="70" t="s">
        <v>645</v>
      </c>
      <c r="F57" s="69" t="s">
        <v>154</v>
      </c>
      <c r="G57" s="69" t="s">
        <v>26</v>
      </c>
      <c r="H57" s="69" t="s">
        <v>26</v>
      </c>
      <c r="I57" s="69" t="s">
        <v>377</v>
      </c>
      <c r="J57" s="69" t="s">
        <v>29</v>
      </c>
      <c r="K57" s="69" t="s">
        <v>29</v>
      </c>
      <c r="L57" s="69" t="s">
        <v>29</v>
      </c>
      <c r="M57" s="202" t="s">
        <v>377</v>
      </c>
      <c r="N57" s="69" t="s">
        <v>35</v>
      </c>
      <c r="O57" s="69" t="s">
        <v>157</v>
      </c>
      <c r="P57" s="69" t="s">
        <v>29</v>
      </c>
      <c r="Q57" s="69" t="s">
        <v>29</v>
      </c>
      <c r="R57" s="102">
        <v>45841</v>
      </c>
      <c r="S57" s="123" t="s">
        <v>589</v>
      </c>
      <c r="T57" s="4"/>
    </row>
    <row r="58" spans="1:20" ht="60" x14ac:dyDescent="0.25">
      <c r="A58" s="67" t="s">
        <v>547</v>
      </c>
      <c r="B58" s="36" t="s">
        <v>95</v>
      </c>
      <c r="C58" s="69" t="s">
        <v>23</v>
      </c>
      <c r="D58" s="111" t="s">
        <v>770</v>
      </c>
      <c r="E58" s="70" t="s">
        <v>629</v>
      </c>
      <c r="F58" s="69" t="s">
        <v>154</v>
      </c>
      <c r="G58" s="69" t="s">
        <v>26</v>
      </c>
      <c r="H58" s="69" t="s">
        <v>26</v>
      </c>
      <c r="I58" s="69" t="s">
        <v>377</v>
      </c>
      <c r="J58" s="69" t="s">
        <v>29</v>
      </c>
      <c r="K58" s="69" t="s">
        <v>29</v>
      </c>
      <c r="L58" s="69" t="s">
        <v>29</v>
      </c>
      <c r="M58" s="202" t="s">
        <v>377</v>
      </c>
      <c r="N58" s="69" t="s">
        <v>30</v>
      </c>
      <c r="O58" s="69" t="s">
        <v>157</v>
      </c>
      <c r="P58" s="69" t="s">
        <v>370</v>
      </c>
      <c r="Q58" s="69" t="s">
        <v>865</v>
      </c>
      <c r="R58" s="102">
        <v>45841</v>
      </c>
      <c r="S58" s="123" t="s">
        <v>589</v>
      </c>
      <c r="T58" s="4"/>
    </row>
    <row r="59" spans="1:20" ht="60" x14ac:dyDescent="0.25">
      <c r="A59" s="67" t="s">
        <v>547</v>
      </c>
      <c r="B59" s="79" t="s">
        <v>116</v>
      </c>
      <c r="C59" s="81" t="s">
        <v>23</v>
      </c>
      <c r="D59" s="100" t="s">
        <v>22</v>
      </c>
      <c r="E59" s="81" t="s">
        <v>627</v>
      </c>
      <c r="F59" s="80" t="s">
        <v>165</v>
      </c>
      <c r="G59" s="69" t="s">
        <v>26</v>
      </c>
      <c r="H59" s="69" t="s">
        <v>26</v>
      </c>
      <c r="I59" s="69" t="s">
        <v>377</v>
      </c>
      <c r="J59" s="69" t="s">
        <v>29</v>
      </c>
      <c r="K59" s="69" t="s">
        <v>29</v>
      </c>
      <c r="L59" s="69" t="s">
        <v>29</v>
      </c>
      <c r="M59" s="202" t="s">
        <v>377</v>
      </c>
      <c r="N59" s="122" t="s">
        <v>30</v>
      </c>
      <c r="O59" s="146" t="s">
        <v>158</v>
      </c>
      <c r="P59" s="69" t="s">
        <v>370</v>
      </c>
      <c r="Q59" s="122" t="s">
        <v>46</v>
      </c>
      <c r="R59" s="102">
        <v>45561</v>
      </c>
      <c r="S59" s="123"/>
      <c r="T59" s="4"/>
    </row>
    <row r="60" spans="1:20" ht="60" x14ac:dyDescent="0.25">
      <c r="A60" s="67" t="s">
        <v>547</v>
      </c>
      <c r="B60" s="36" t="s">
        <v>36</v>
      </c>
      <c r="C60" s="69" t="s">
        <v>23</v>
      </c>
      <c r="D60" s="98" t="s">
        <v>22</v>
      </c>
      <c r="E60" s="70" t="s">
        <v>652</v>
      </c>
      <c r="F60" s="69" t="s">
        <v>154</v>
      </c>
      <c r="G60" s="69" t="s">
        <v>26</v>
      </c>
      <c r="H60" s="69" t="s">
        <v>26</v>
      </c>
      <c r="I60" s="69" t="s">
        <v>377</v>
      </c>
      <c r="J60" s="69" t="s">
        <v>29</v>
      </c>
      <c r="K60" s="69" t="s">
        <v>29</v>
      </c>
      <c r="L60" s="69" t="s">
        <v>29</v>
      </c>
      <c r="M60" s="202" t="s">
        <v>377</v>
      </c>
      <c r="N60" s="69" t="s">
        <v>30</v>
      </c>
      <c r="O60" s="69" t="s">
        <v>157</v>
      </c>
      <c r="P60" s="201" t="s">
        <v>370</v>
      </c>
      <c r="Q60" s="201" t="s">
        <v>24</v>
      </c>
      <c r="R60" s="102">
        <v>45561</v>
      </c>
      <c r="S60" s="123" t="s">
        <v>589</v>
      </c>
      <c r="T60" s="4"/>
    </row>
    <row r="61" spans="1:20" ht="60" x14ac:dyDescent="0.25">
      <c r="A61" s="67" t="s">
        <v>547</v>
      </c>
      <c r="B61" s="36" t="s">
        <v>37</v>
      </c>
      <c r="C61" s="201" t="s">
        <v>23</v>
      </c>
      <c r="D61" s="98" t="s">
        <v>22</v>
      </c>
      <c r="E61" s="70" t="s">
        <v>633</v>
      </c>
      <c r="F61" s="201" t="s">
        <v>154</v>
      </c>
      <c r="G61" s="69" t="s">
        <v>26</v>
      </c>
      <c r="H61" s="69" t="s">
        <v>26</v>
      </c>
      <c r="I61" s="69" t="s">
        <v>377</v>
      </c>
      <c r="J61" s="69" t="s">
        <v>29</v>
      </c>
      <c r="K61" s="69" t="s">
        <v>29</v>
      </c>
      <c r="L61" s="69" t="s">
        <v>29</v>
      </c>
      <c r="M61" s="202" t="s">
        <v>377</v>
      </c>
      <c r="N61" s="69" t="s">
        <v>20</v>
      </c>
      <c r="O61" s="69" t="s">
        <v>157</v>
      </c>
      <c r="P61" s="201" t="s">
        <v>370</v>
      </c>
      <c r="Q61" s="69" t="s">
        <v>24</v>
      </c>
      <c r="R61" s="102">
        <v>45561</v>
      </c>
      <c r="S61" s="123" t="s">
        <v>589</v>
      </c>
      <c r="T61" s="4"/>
    </row>
    <row r="62" spans="1:20" ht="60" x14ac:dyDescent="0.25">
      <c r="A62" s="67" t="s">
        <v>547</v>
      </c>
      <c r="B62" s="36" t="s">
        <v>120</v>
      </c>
      <c r="C62" s="70" t="s">
        <v>23</v>
      </c>
      <c r="D62" s="98" t="s">
        <v>22</v>
      </c>
      <c r="E62" s="70" t="s">
        <v>397</v>
      </c>
      <c r="F62" s="69" t="s">
        <v>166</v>
      </c>
      <c r="G62" s="69" t="s">
        <v>26</v>
      </c>
      <c r="H62" s="69" t="s">
        <v>26</v>
      </c>
      <c r="I62" s="69" t="s">
        <v>377</v>
      </c>
      <c r="J62" s="69" t="s">
        <v>29</v>
      </c>
      <c r="K62" s="69" t="s">
        <v>29</v>
      </c>
      <c r="L62" s="69" t="s">
        <v>29</v>
      </c>
      <c r="M62" s="202" t="s">
        <v>377</v>
      </c>
      <c r="N62" s="122" t="s">
        <v>91</v>
      </c>
      <c r="O62" s="146" t="s">
        <v>158</v>
      </c>
      <c r="P62" s="201" t="s">
        <v>91</v>
      </c>
      <c r="Q62" s="69" t="s">
        <v>377</v>
      </c>
      <c r="R62" s="102">
        <v>45561</v>
      </c>
      <c r="S62" s="123"/>
      <c r="T62" s="4"/>
    </row>
    <row r="63" spans="1:20" ht="60" x14ac:dyDescent="0.25">
      <c r="A63" s="67" t="s">
        <v>547</v>
      </c>
      <c r="B63" s="36" t="s">
        <v>38</v>
      </c>
      <c r="C63" s="69" t="s">
        <v>23</v>
      </c>
      <c r="D63" s="98" t="s">
        <v>22</v>
      </c>
      <c r="E63" s="70" t="s">
        <v>661</v>
      </c>
      <c r="F63" s="69" t="s">
        <v>154</v>
      </c>
      <c r="G63" s="69" t="s">
        <v>26</v>
      </c>
      <c r="H63" s="69" t="s">
        <v>26</v>
      </c>
      <c r="I63" s="69" t="s">
        <v>377</v>
      </c>
      <c r="J63" s="69" t="s">
        <v>29</v>
      </c>
      <c r="K63" s="69" t="s">
        <v>29</v>
      </c>
      <c r="L63" s="69" t="s">
        <v>29</v>
      </c>
      <c r="M63" s="202" t="s">
        <v>377</v>
      </c>
      <c r="N63" s="69" t="s">
        <v>30</v>
      </c>
      <c r="O63" s="69" t="s">
        <v>157</v>
      </c>
      <c r="P63" s="201" t="s">
        <v>370</v>
      </c>
      <c r="Q63" s="69" t="s">
        <v>24</v>
      </c>
      <c r="R63" s="102">
        <v>45561</v>
      </c>
      <c r="S63" s="123" t="s">
        <v>589</v>
      </c>
      <c r="T63" s="4"/>
    </row>
    <row r="64" spans="1:20" ht="60" x14ac:dyDescent="0.25">
      <c r="A64" s="67" t="s">
        <v>547</v>
      </c>
      <c r="B64" s="36" t="s">
        <v>40</v>
      </c>
      <c r="C64" s="201" t="s">
        <v>23</v>
      </c>
      <c r="D64" s="98" t="s">
        <v>22</v>
      </c>
      <c r="E64" s="70" t="s">
        <v>660</v>
      </c>
      <c r="F64" s="69" t="s">
        <v>154</v>
      </c>
      <c r="G64" s="69" t="s">
        <v>26</v>
      </c>
      <c r="H64" s="69" t="s">
        <v>26</v>
      </c>
      <c r="I64" s="69" t="s">
        <v>377</v>
      </c>
      <c r="J64" s="69" t="s">
        <v>29</v>
      </c>
      <c r="K64" s="69" t="s">
        <v>29</v>
      </c>
      <c r="L64" s="69" t="s">
        <v>29</v>
      </c>
      <c r="M64" s="202" t="s">
        <v>377</v>
      </c>
      <c r="N64" s="201" t="s">
        <v>30</v>
      </c>
      <c r="O64" s="201" t="s">
        <v>157</v>
      </c>
      <c r="P64" s="201" t="s">
        <v>370</v>
      </c>
      <c r="Q64" s="201" t="s">
        <v>24</v>
      </c>
      <c r="R64" s="102">
        <v>45561</v>
      </c>
      <c r="S64" s="123" t="s">
        <v>589</v>
      </c>
      <c r="T64" s="4"/>
    </row>
    <row r="65" spans="1:21" ht="60" x14ac:dyDescent="0.25">
      <c r="A65" s="67" t="s">
        <v>547</v>
      </c>
      <c r="B65" s="36" t="s">
        <v>40</v>
      </c>
      <c r="C65" s="201" t="s">
        <v>17</v>
      </c>
      <c r="D65" s="36" t="s">
        <v>563</v>
      </c>
      <c r="E65" s="70" t="s">
        <v>663</v>
      </c>
      <c r="F65" s="201" t="s">
        <v>154</v>
      </c>
      <c r="G65" s="69" t="s">
        <v>26</v>
      </c>
      <c r="H65" s="69" t="s">
        <v>26</v>
      </c>
      <c r="I65" s="69" t="s">
        <v>377</v>
      </c>
      <c r="J65" s="69" t="s">
        <v>29</v>
      </c>
      <c r="K65" s="69" t="s">
        <v>29</v>
      </c>
      <c r="L65" s="69" t="s">
        <v>29</v>
      </c>
      <c r="M65" s="202" t="s">
        <v>377</v>
      </c>
      <c r="N65" s="201" t="s">
        <v>20</v>
      </c>
      <c r="O65" s="201" t="s">
        <v>157</v>
      </c>
      <c r="P65" s="201" t="s">
        <v>370</v>
      </c>
      <c r="Q65" s="201" t="s">
        <v>29</v>
      </c>
      <c r="R65" s="102">
        <v>45561</v>
      </c>
      <c r="S65" s="123" t="s">
        <v>589</v>
      </c>
      <c r="T65" s="4"/>
    </row>
    <row r="66" spans="1:21" ht="60" x14ac:dyDescent="0.25">
      <c r="A66" s="67" t="s">
        <v>547</v>
      </c>
      <c r="B66" s="121" t="s">
        <v>41</v>
      </c>
      <c r="C66" s="201" t="s">
        <v>23</v>
      </c>
      <c r="D66" s="98" t="s">
        <v>22</v>
      </c>
      <c r="E66" s="70" t="s">
        <v>640</v>
      </c>
      <c r="F66" s="201" t="s">
        <v>154</v>
      </c>
      <c r="G66" s="201" t="s">
        <v>26</v>
      </c>
      <c r="H66" s="201" t="s">
        <v>26</v>
      </c>
      <c r="I66" s="201" t="s">
        <v>377</v>
      </c>
      <c r="J66" s="201" t="s">
        <v>29</v>
      </c>
      <c r="K66" s="201" t="s">
        <v>29</v>
      </c>
      <c r="L66" s="201" t="s">
        <v>29</v>
      </c>
      <c r="M66" s="201" t="s">
        <v>377</v>
      </c>
      <c r="N66" s="201" t="s">
        <v>42</v>
      </c>
      <c r="O66" s="201" t="s">
        <v>157</v>
      </c>
      <c r="P66" s="71" t="s">
        <v>370</v>
      </c>
      <c r="Q66" s="201" t="s">
        <v>46</v>
      </c>
      <c r="R66" s="102">
        <v>45561</v>
      </c>
      <c r="S66" s="123" t="s">
        <v>589</v>
      </c>
      <c r="T66" s="4"/>
    </row>
    <row r="67" spans="1:21" ht="60" x14ac:dyDescent="0.25">
      <c r="A67" s="67" t="s">
        <v>547</v>
      </c>
      <c r="B67" s="36" t="s">
        <v>96</v>
      </c>
      <c r="C67" s="201" t="s">
        <v>23</v>
      </c>
      <c r="D67" s="111" t="s">
        <v>770</v>
      </c>
      <c r="E67" s="70" t="s">
        <v>662</v>
      </c>
      <c r="F67" s="69" t="s">
        <v>154</v>
      </c>
      <c r="G67" s="69" t="s">
        <v>26</v>
      </c>
      <c r="H67" s="69" t="s">
        <v>26</v>
      </c>
      <c r="I67" s="69" t="s">
        <v>377</v>
      </c>
      <c r="J67" s="69" t="s">
        <v>29</v>
      </c>
      <c r="K67" s="69" t="s">
        <v>29</v>
      </c>
      <c r="L67" s="69" t="s">
        <v>29</v>
      </c>
      <c r="M67" s="202" t="s">
        <v>377</v>
      </c>
      <c r="N67" s="201" t="s">
        <v>91</v>
      </c>
      <c r="O67" s="201" t="s">
        <v>157</v>
      </c>
      <c r="P67" s="69" t="s">
        <v>370</v>
      </c>
      <c r="Q67" s="201" t="s">
        <v>865</v>
      </c>
      <c r="R67" s="102">
        <v>45841</v>
      </c>
      <c r="S67" s="123" t="s">
        <v>589</v>
      </c>
      <c r="T67" s="4"/>
    </row>
    <row r="68" spans="1:21" ht="60" x14ac:dyDescent="0.25">
      <c r="A68" s="67" t="s">
        <v>547</v>
      </c>
      <c r="B68" s="36" t="s">
        <v>43</v>
      </c>
      <c r="C68" s="201" t="s">
        <v>23</v>
      </c>
      <c r="D68" s="98" t="s">
        <v>22</v>
      </c>
      <c r="E68" s="70" t="s">
        <v>651</v>
      </c>
      <c r="F68" s="201" t="s">
        <v>156</v>
      </c>
      <c r="G68" s="201" t="s">
        <v>26</v>
      </c>
      <c r="H68" s="201" t="s">
        <v>26</v>
      </c>
      <c r="I68" s="201" t="s">
        <v>377</v>
      </c>
      <c r="J68" s="69" t="s">
        <v>29</v>
      </c>
      <c r="K68" s="69" t="s">
        <v>29</v>
      </c>
      <c r="L68" s="69" t="s">
        <v>29</v>
      </c>
      <c r="M68" s="202" t="s">
        <v>377</v>
      </c>
      <c r="N68" s="201" t="s">
        <v>44</v>
      </c>
      <c r="O68" s="201" t="s">
        <v>157</v>
      </c>
      <c r="P68" s="201" t="s">
        <v>370</v>
      </c>
      <c r="Q68" s="201" t="s">
        <v>45</v>
      </c>
      <c r="R68" s="102">
        <v>45561</v>
      </c>
      <c r="S68" s="123" t="s">
        <v>589</v>
      </c>
      <c r="T68" s="4"/>
    </row>
    <row r="69" spans="1:21" ht="60" x14ac:dyDescent="0.25">
      <c r="A69" s="67" t="s">
        <v>547</v>
      </c>
      <c r="B69" s="36" t="s">
        <v>47</v>
      </c>
      <c r="C69" s="201" t="s">
        <v>23</v>
      </c>
      <c r="D69" s="98" t="s">
        <v>22</v>
      </c>
      <c r="E69" s="70" t="s">
        <v>658</v>
      </c>
      <c r="F69" s="69" t="s">
        <v>154</v>
      </c>
      <c r="G69" s="69" t="s">
        <v>26</v>
      </c>
      <c r="H69" s="69" t="s">
        <v>26</v>
      </c>
      <c r="I69" s="69" t="s">
        <v>377</v>
      </c>
      <c r="J69" s="69" t="s">
        <v>29</v>
      </c>
      <c r="K69" s="69" t="s">
        <v>29</v>
      </c>
      <c r="L69" s="69" t="s">
        <v>29</v>
      </c>
      <c r="M69" s="202" t="s">
        <v>377</v>
      </c>
      <c r="N69" s="201" t="s">
        <v>30</v>
      </c>
      <c r="O69" s="201" t="s">
        <v>157</v>
      </c>
      <c r="P69" s="201" t="s">
        <v>370</v>
      </c>
      <c r="Q69" s="201" t="s">
        <v>24</v>
      </c>
      <c r="R69" s="102">
        <v>45561</v>
      </c>
      <c r="S69" s="164" t="s">
        <v>589</v>
      </c>
      <c r="T69" s="4"/>
    </row>
    <row r="70" spans="1:21" ht="60" x14ac:dyDescent="0.25">
      <c r="A70" s="67" t="s">
        <v>547</v>
      </c>
      <c r="B70" s="36" t="s">
        <v>124</v>
      </c>
      <c r="C70" s="70" t="s">
        <v>23</v>
      </c>
      <c r="D70" s="98" t="s">
        <v>22</v>
      </c>
      <c r="E70" s="70" t="s">
        <v>639</v>
      </c>
      <c r="F70" s="69" t="s">
        <v>167</v>
      </c>
      <c r="G70" s="69" t="s">
        <v>26</v>
      </c>
      <c r="H70" s="69" t="s">
        <v>26</v>
      </c>
      <c r="I70" s="69" t="s">
        <v>377</v>
      </c>
      <c r="J70" s="69" t="s">
        <v>29</v>
      </c>
      <c r="K70" s="69" t="s">
        <v>29</v>
      </c>
      <c r="L70" s="69" t="s">
        <v>29</v>
      </c>
      <c r="M70" s="202" t="s">
        <v>377</v>
      </c>
      <c r="N70" s="122" t="s">
        <v>30</v>
      </c>
      <c r="O70" s="146" t="s">
        <v>158</v>
      </c>
      <c r="P70" s="69" t="s">
        <v>370</v>
      </c>
      <c r="Q70" s="122" t="s">
        <v>46</v>
      </c>
      <c r="R70" s="102">
        <v>45561</v>
      </c>
      <c r="S70" s="164"/>
      <c r="T70" s="4"/>
    </row>
    <row r="71" spans="1:21" ht="60" x14ac:dyDescent="0.25">
      <c r="A71" s="67" t="s">
        <v>547</v>
      </c>
      <c r="B71" s="79" t="s">
        <v>97</v>
      </c>
      <c r="C71" s="80" t="s">
        <v>23</v>
      </c>
      <c r="D71" s="100" t="s">
        <v>22</v>
      </c>
      <c r="E71" s="81" t="s">
        <v>629</v>
      </c>
      <c r="F71" s="80" t="s">
        <v>154</v>
      </c>
      <c r="G71" s="80" t="s">
        <v>26</v>
      </c>
      <c r="H71" s="80" t="s">
        <v>26</v>
      </c>
      <c r="I71" s="80" t="s">
        <v>377</v>
      </c>
      <c r="J71" s="69" t="s">
        <v>29</v>
      </c>
      <c r="K71" s="69" t="s">
        <v>29</v>
      </c>
      <c r="L71" s="69" t="s">
        <v>29</v>
      </c>
      <c r="M71" s="202" t="s">
        <v>377</v>
      </c>
      <c r="N71" s="80" t="s">
        <v>30</v>
      </c>
      <c r="O71" s="80" t="s">
        <v>157</v>
      </c>
      <c r="P71" s="69" t="s">
        <v>370</v>
      </c>
      <c r="Q71" s="80" t="s">
        <v>46</v>
      </c>
      <c r="R71" s="102">
        <v>45561</v>
      </c>
      <c r="S71" s="164" t="s">
        <v>589</v>
      </c>
      <c r="T71" s="4"/>
    </row>
    <row r="72" spans="1:21" ht="60" x14ac:dyDescent="0.25">
      <c r="A72" s="163" t="s">
        <v>547</v>
      </c>
      <c r="B72" s="121" t="s">
        <v>51</v>
      </c>
      <c r="C72" s="201" t="s">
        <v>23</v>
      </c>
      <c r="D72" s="98" t="s">
        <v>22</v>
      </c>
      <c r="E72" s="70" t="s">
        <v>661</v>
      </c>
      <c r="F72" s="69" t="s">
        <v>154</v>
      </c>
      <c r="G72" s="69" t="s">
        <v>26</v>
      </c>
      <c r="H72" s="69" t="s">
        <v>26</v>
      </c>
      <c r="I72" s="69" t="s">
        <v>377</v>
      </c>
      <c r="J72" s="69" t="s">
        <v>29</v>
      </c>
      <c r="K72" s="69" t="s">
        <v>29</v>
      </c>
      <c r="L72" s="69" t="s">
        <v>29</v>
      </c>
      <c r="M72" s="202" t="s">
        <v>377</v>
      </c>
      <c r="N72" s="202" t="s">
        <v>30</v>
      </c>
      <c r="O72" s="210" t="s">
        <v>157</v>
      </c>
      <c r="P72" s="202" t="s">
        <v>370</v>
      </c>
      <c r="Q72" s="202" t="s">
        <v>24</v>
      </c>
      <c r="R72" s="75">
        <v>45561</v>
      </c>
      <c r="S72" s="213" t="s">
        <v>589</v>
      </c>
    </row>
    <row r="73" spans="1:21" ht="60" x14ac:dyDescent="0.25">
      <c r="A73" s="163" t="s">
        <v>547</v>
      </c>
      <c r="B73" s="121" t="s">
        <v>52</v>
      </c>
      <c r="C73" s="201" t="s">
        <v>23</v>
      </c>
      <c r="D73" s="161" t="s">
        <v>22</v>
      </c>
      <c r="E73" s="70" t="s">
        <v>629</v>
      </c>
      <c r="F73" s="201" t="s">
        <v>154</v>
      </c>
      <c r="G73" s="201" t="s">
        <v>26</v>
      </c>
      <c r="H73" s="201" t="s">
        <v>26</v>
      </c>
      <c r="I73" s="201" t="s">
        <v>377</v>
      </c>
      <c r="J73" s="69" t="s">
        <v>29</v>
      </c>
      <c r="K73" s="69" t="s">
        <v>29</v>
      </c>
      <c r="L73" s="69" t="s">
        <v>29</v>
      </c>
      <c r="M73" s="201" t="s">
        <v>377</v>
      </c>
      <c r="N73" s="201" t="s">
        <v>30</v>
      </c>
      <c r="O73" s="71" t="s">
        <v>157</v>
      </c>
      <c r="P73" s="201" t="s">
        <v>370</v>
      </c>
      <c r="Q73" s="201" t="s">
        <v>55</v>
      </c>
      <c r="R73" s="76">
        <v>45561</v>
      </c>
      <c r="S73" s="123" t="s">
        <v>589</v>
      </c>
      <c r="T73" s="178"/>
      <c r="U73" s="178"/>
    </row>
    <row r="74" spans="1:21" ht="60" x14ac:dyDescent="0.25">
      <c r="A74" s="163" t="s">
        <v>547</v>
      </c>
      <c r="B74" s="121" t="s">
        <v>52</v>
      </c>
      <c r="C74" s="201" t="s">
        <v>17</v>
      </c>
      <c r="D74" s="225" t="s">
        <v>565</v>
      </c>
      <c r="E74" s="70" t="s">
        <v>629</v>
      </c>
      <c r="F74" s="69" t="s">
        <v>154</v>
      </c>
      <c r="G74" s="69" t="s">
        <v>26</v>
      </c>
      <c r="H74" s="69" t="s">
        <v>26</v>
      </c>
      <c r="I74" s="69" t="s">
        <v>377</v>
      </c>
      <c r="J74" s="69" t="s">
        <v>29</v>
      </c>
      <c r="K74" s="69" t="s">
        <v>29</v>
      </c>
      <c r="L74" s="69" t="s">
        <v>29</v>
      </c>
      <c r="M74" s="201" t="s">
        <v>377</v>
      </c>
      <c r="N74" s="201" t="s">
        <v>53</v>
      </c>
      <c r="O74" s="71" t="s">
        <v>157</v>
      </c>
      <c r="P74" s="201" t="s">
        <v>370</v>
      </c>
      <c r="Q74" s="201" t="s">
        <v>56</v>
      </c>
      <c r="R74" s="76">
        <v>45561</v>
      </c>
      <c r="S74" s="123" t="s">
        <v>589</v>
      </c>
      <c r="T74" s="178"/>
      <c r="U74" s="178"/>
    </row>
    <row r="75" spans="1:21" ht="60" x14ac:dyDescent="0.25">
      <c r="A75" s="163" t="s">
        <v>547</v>
      </c>
      <c r="B75" s="121" t="s">
        <v>52</v>
      </c>
      <c r="C75" s="201" t="s">
        <v>54</v>
      </c>
      <c r="D75" s="35" t="s">
        <v>431</v>
      </c>
      <c r="E75" s="70" t="s">
        <v>629</v>
      </c>
      <c r="F75" s="69" t="s">
        <v>154</v>
      </c>
      <c r="G75" s="69" t="s">
        <v>26</v>
      </c>
      <c r="H75" s="69" t="s">
        <v>26</v>
      </c>
      <c r="I75" s="69" t="s">
        <v>377</v>
      </c>
      <c r="J75" s="69" t="s">
        <v>29</v>
      </c>
      <c r="K75" s="69" t="s">
        <v>29</v>
      </c>
      <c r="L75" s="69" t="s">
        <v>29</v>
      </c>
      <c r="M75" s="201" t="s">
        <v>377</v>
      </c>
      <c r="N75" s="201" t="s">
        <v>20</v>
      </c>
      <c r="O75" s="71" t="s">
        <v>157</v>
      </c>
      <c r="P75" s="201" t="s">
        <v>370</v>
      </c>
      <c r="Q75" s="201" t="s">
        <v>24</v>
      </c>
      <c r="R75" s="76">
        <v>45561</v>
      </c>
      <c r="S75" s="123" t="s">
        <v>589</v>
      </c>
      <c r="T75" s="178"/>
      <c r="U75" s="178"/>
    </row>
    <row r="76" spans="1:21" ht="60" x14ac:dyDescent="0.25">
      <c r="A76" s="163" t="s">
        <v>547</v>
      </c>
      <c r="B76" s="121" t="s">
        <v>57</v>
      </c>
      <c r="C76" s="201" t="s">
        <v>23</v>
      </c>
      <c r="D76" s="98" t="s">
        <v>22</v>
      </c>
      <c r="E76" s="70" t="s">
        <v>660</v>
      </c>
      <c r="F76" s="201" t="s">
        <v>154</v>
      </c>
      <c r="G76" s="69" t="s">
        <v>26</v>
      </c>
      <c r="H76" s="69" t="s">
        <v>26</v>
      </c>
      <c r="I76" s="69" t="s">
        <v>377</v>
      </c>
      <c r="J76" s="69" t="s">
        <v>29</v>
      </c>
      <c r="K76" s="69" t="s">
        <v>29</v>
      </c>
      <c r="L76" s="69" t="s">
        <v>29</v>
      </c>
      <c r="M76" s="201" t="s">
        <v>377</v>
      </c>
      <c r="N76" s="201" t="s">
        <v>30</v>
      </c>
      <c r="O76" s="71" t="s">
        <v>157</v>
      </c>
      <c r="P76" s="201" t="s">
        <v>370</v>
      </c>
      <c r="Q76" s="201" t="s">
        <v>24</v>
      </c>
      <c r="R76" s="76">
        <v>45561</v>
      </c>
      <c r="S76" s="123" t="s">
        <v>589</v>
      </c>
      <c r="T76" s="178"/>
      <c r="U76" s="178"/>
    </row>
    <row r="77" spans="1:21" ht="60" x14ac:dyDescent="0.25">
      <c r="A77" s="163" t="s">
        <v>547</v>
      </c>
      <c r="B77" s="121" t="s">
        <v>59</v>
      </c>
      <c r="C77" s="201" t="s">
        <v>23</v>
      </c>
      <c r="D77" s="98" t="s">
        <v>22</v>
      </c>
      <c r="E77" s="70" t="s">
        <v>660</v>
      </c>
      <c r="F77" s="201" t="s">
        <v>154</v>
      </c>
      <c r="G77" s="69" t="s">
        <v>26</v>
      </c>
      <c r="H77" s="69" t="s">
        <v>26</v>
      </c>
      <c r="I77" s="69" t="s">
        <v>377</v>
      </c>
      <c r="J77" s="69" t="s">
        <v>29</v>
      </c>
      <c r="K77" s="69" t="s">
        <v>29</v>
      </c>
      <c r="L77" s="69" t="s">
        <v>29</v>
      </c>
      <c r="M77" s="201" t="s">
        <v>377</v>
      </c>
      <c r="N77" s="201" t="s">
        <v>30</v>
      </c>
      <c r="O77" s="201" t="s">
        <v>157</v>
      </c>
      <c r="P77" s="71" t="s">
        <v>370</v>
      </c>
      <c r="Q77" s="201" t="s">
        <v>61</v>
      </c>
      <c r="R77" s="76">
        <v>45561</v>
      </c>
      <c r="S77" s="164" t="s">
        <v>589</v>
      </c>
      <c r="T77" s="178"/>
      <c r="U77" s="178"/>
    </row>
    <row r="78" spans="1:21" ht="60" x14ac:dyDescent="0.25">
      <c r="A78" s="163" t="s">
        <v>547</v>
      </c>
      <c r="B78" s="121" t="s">
        <v>60</v>
      </c>
      <c r="C78" s="201" t="s">
        <v>23</v>
      </c>
      <c r="D78" s="98" t="s">
        <v>22</v>
      </c>
      <c r="E78" s="70" t="s">
        <v>629</v>
      </c>
      <c r="F78" s="201" t="s">
        <v>154</v>
      </c>
      <c r="G78" s="69" t="s">
        <v>26</v>
      </c>
      <c r="H78" s="69" t="s">
        <v>26</v>
      </c>
      <c r="I78" s="69" t="s">
        <v>377</v>
      </c>
      <c r="J78" s="69" t="s">
        <v>29</v>
      </c>
      <c r="K78" s="69" t="s">
        <v>29</v>
      </c>
      <c r="L78" s="69" t="s">
        <v>29</v>
      </c>
      <c r="M78" s="201" t="s">
        <v>377</v>
      </c>
      <c r="N78" s="201" t="s">
        <v>30</v>
      </c>
      <c r="O78" s="201" t="s">
        <v>157</v>
      </c>
      <c r="P78" s="71" t="s">
        <v>370</v>
      </c>
      <c r="Q78" s="201" t="s">
        <v>24</v>
      </c>
      <c r="R78" s="76">
        <v>45561</v>
      </c>
      <c r="S78" s="164" t="s">
        <v>589</v>
      </c>
      <c r="T78" s="178"/>
      <c r="U78" s="178"/>
    </row>
    <row r="79" spans="1:21" ht="60" x14ac:dyDescent="0.25">
      <c r="A79" s="163" t="s">
        <v>547</v>
      </c>
      <c r="B79" s="121" t="s">
        <v>126</v>
      </c>
      <c r="C79" s="70" t="s">
        <v>23</v>
      </c>
      <c r="D79" s="98" t="s">
        <v>22</v>
      </c>
      <c r="E79" s="70" t="s">
        <v>650</v>
      </c>
      <c r="F79" s="201" t="s">
        <v>169</v>
      </c>
      <c r="G79" s="69" t="s">
        <v>26</v>
      </c>
      <c r="H79" s="69" t="s">
        <v>26</v>
      </c>
      <c r="I79" s="69" t="s">
        <v>377</v>
      </c>
      <c r="J79" s="69" t="s">
        <v>29</v>
      </c>
      <c r="K79" s="69" t="s">
        <v>29</v>
      </c>
      <c r="L79" s="69" t="s">
        <v>29</v>
      </c>
      <c r="M79" s="201" t="s">
        <v>377</v>
      </c>
      <c r="N79" s="122" t="s">
        <v>30</v>
      </c>
      <c r="O79" s="146" t="s">
        <v>158</v>
      </c>
      <c r="P79" s="71" t="s">
        <v>370</v>
      </c>
      <c r="Q79" s="122" t="s">
        <v>46</v>
      </c>
      <c r="R79" s="76">
        <v>45561</v>
      </c>
      <c r="S79" s="164"/>
      <c r="T79" s="178"/>
      <c r="U79" s="178"/>
    </row>
    <row r="80" spans="1:21" ht="60" x14ac:dyDescent="0.25">
      <c r="A80" s="163" t="s">
        <v>547</v>
      </c>
      <c r="B80" s="121" t="s">
        <v>62</v>
      </c>
      <c r="C80" s="201" t="s">
        <v>23</v>
      </c>
      <c r="D80" s="98" t="s">
        <v>22</v>
      </c>
      <c r="E80" s="70" t="s">
        <v>658</v>
      </c>
      <c r="F80" s="201" t="s">
        <v>154</v>
      </c>
      <c r="G80" s="69" t="s">
        <v>26</v>
      </c>
      <c r="H80" s="69" t="s">
        <v>26</v>
      </c>
      <c r="I80" s="69" t="s">
        <v>377</v>
      </c>
      <c r="J80" s="69" t="s">
        <v>29</v>
      </c>
      <c r="K80" s="69" t="s">
        <v>29</v>
      </c>
      <c r="L80" s="69" t="s">
        <v>29</v>
      </c>
      <c r="M80" s="201" t="s">
        <v>377</v>
      </c>
      <c r="N80" s="201" t="s">
        <v>63</v>
      </c>
      <c r="O80" s="201" t="s">
        <v>157</v>
      </c>
      <c r="P80" s="71" t="s">
        <v>370</v>
      </c>
      <c r="Q80" s="201" t="s">
        <v>46</v>
      </c>
      <c r="R80" s="76">
        <v>45561</v>
      </c>
      <c r="S80" s="164" t="s">
        <v>589</v>
      </c>
      <c r="T80" s="178"/>
      <c r="U80" s="178"/>
    </row>
    <row r="81" spans="1:21" ht="60" x14ac:dyDescent="0.25">
      <c r="A81" s="163" t="s">
        <v>547</v>
      </c>
      <c r="B81" s="121" t="s">
        <v>64</v>
      </c>
      <c r="C81" s="201" t="s">
        <v>23</v>
      </c>
      <c r="D81" s="98" t="s">
        <v>22</v>
      </c>
      <c r="E81" s="70" t="s">
        <v>659</v>
      </c>
      <c r="F81" s="201" t="s">
        <v>154</v>
      </c>
      <c r="G81" s="69" t="s">
        <v>26</v>
      </c>
      <c r="H81" s="69" t="s">
        <v>26</v>
      </c>
      <c r="I81" s="69" t="s">
        <v>377</v>
      </c>
      <c r="J81" s="69" t="s">
        <v>29</v>
      </c>
      <c r="K81" s="69" t="s">
        <v>29</v>
      </c>
      <c r="L81" s="69" t="s">
        <v>29</v>
      </c>
      <c r="M81" s="201" t="s">
        <v>377</v>
      </c>
      <c r="N81" s="201" t="s">
        <v>63</v>
      </c>
      <c r="O81" s="201" t="s">
        <v>157</v>
      </c>
      <c r="P81" s="71" t="s">
        <v>370</v>
      </c>
      <c r="Q81" s="201" t="s">
        <v>46</v>
      </c>
      <c r="R81" s="76">
        <v>45561</v>
      </c>
      <c r="S81" s="164" t="s">
        <v>589</v>
      </c>
      <c r="T81" s="178"/>
      <c r="U81" s="178"/>
    </row>
    <row r="82" spans="1:21" ht="60" x14ac:dyDescent="0.25">
      <c r="A82" s="163" t="s">
        <v>547</v>
      </c>
      <c r="B82" s="121" t="s">
        <v>65</v>
      </c>
      <c r="C82" s="201" t="s">
        <v>23</v>
      </c>
      <c r="D82" s="98" t="s">
        <v>22</v>
      </c>
      <c r="E82" s="70" t="s">
        <v>658</v>
      </c>
      <c r="F82" s="201" t="s">
        <v>154</v>
      </c>
      <c r="G82" s="69" t="s">
        <v>26</v>
      </c>
      <c r="H82" s="69" t="s">
        <v>26</v>
      </c>
      <c r="I82" s="69" t="s">
        <v>377</v>
      </c>
      <c r="J82" s="69" t="s">
        <v>29</v>
      </c>
      <c r="K82" s="69" t="s">
        <v>29</v>
      </c>
      <c r="L82" s="69" t="s">
        <v>29</v>
      </c>
      <c r="M82" s="201" t="s">
        <v>377</v>
      </c>
      <c r="N82" s="201" t="s">
        <v>66</v>
      </c>
      <c r="O82" s="201" t="s">
        <v>157</v>
      </c>
      <c r="P82" s="71" t="s">
        <v>370</v>
      </c>
      <c r="Q82" s="69" t="s">
        <v>46</v>
      </c>
      <c r="R82" s="76">
        <v>45561</v>
      </c>
      <c r="S82" s="164" t="s">
        <v>589</v>
      </c>
      <c r="T82" s="178"/>
      <c r="U82" s="178"/>
    </row>
    <row r="83" spans="1:21" ht="60" x14ac:dyDescent="0.25">
      <c r="A83" s="163" t="s">
        <v>547</v>
      </c>
      <c r="B83" s="121" t="s">
        <v>67</v>
      </c>
      <c r="C83" s="201" t="s">
        <v>23</v>
      </c>
      <c r="D83" s="98" t="s">
        <v>22</v>
      </c>
      <c r="E83" s="70" t="s">
        <v>656</v>
      </c>
      <c r="F83" s="201" t="s">
        <v>154</v>
      </c>
      <c r="G83" s="69" t="s">
        <v>26</v>
      </c>
      <c r="H83" s="69" t="s">
        <v>26</v>
      </c>
      <c r="I83" s="69" t="s">
        <v>377</v>
      </c>
      <c r="J83" s="69" t="s">
        <v>29</v>
      </c>
      <c r="K83" s="69" t="s">
        <v>29</v>
      </c>
      <c r="L83" s="69" t="s">
        <v>29</v>
      </c>
      <c r="M83" s="201" t="s">
        <v>377</v>
      </c>
      <c r="N83" s="201" t="s">
        <v>69</v>
      </c>
      <c r="O83" s="201" t="s">
        <v>157</v>
      </c>
      <c r="P83" s="71" t="s">
        <v>370</v>
      </c>
      <c r="Q83" s="69" t="s">
        <v>24</v>
      </c>
      <c r="R83" s="76">
        <v>45561</v>
      </c>
      <c r="S83" s="164" t="s">
        <v>589</v>
      </c>
      <c r="T83" s="178"/>
      <c r="U83" s="178"/>
    </row>
    <row r="84" spans="1:21" ht="60" x14ac:dyDescent="0.25">
      <c r="A84" s="163" t="s">
        <v>547</v>
      </c>
      <c r="B84" s="121" t="s">
        <v>67</v>
      </c>
      <c r="C84" s="201" t="s">
        <v>68</v>
      </c>
      <c r="D84" s="114" t="s">
        <v>565</v>
      </c>
      <c r="E84" s="70" t="s">
        <v>656</v>
      </c>
      <c r="F84" s="201" t="s">
        <v>154</v>
      </c>
      <c r="G84" s="69" t="s">
        <v>26</v>
      </c>
      <c r="H84" s="69" t="s">
        <v>26</v>
      </c>
      <c r="I84" s="69" t="s">
        <v>377</v>
      </c>
      <c r="J84" s="69" t="s">
        <v>29</v>
      </c>
      <c r="K84" s="69" t="s">
        <v>29</v>
      </c>
      <c r="L84" s="69" t="s">
        <v>29</v>
      </c>
      <c r="M84" s="201" t="s">
        <v>377</v>
      </c>
      <c r="N84" s="201" t="s">
        <v>70</v>
      </c>
      <c r="O84" s="201" t="s">
        <v>157</v>
      </c>
      <c r="P84" s="71" t="s">
        <v>370</v>
      </c>
      <c r="Q84" s="69" t="s">
        <v>56</v>
      </c>
      <c r="R84" s="200">
        <v>45561</v>
      </c>
      <c r="S84" s="164" t="s">
        <v>589</v>
      </c>
      <c r="T84" s="178"/>
      <c r="U84" s="178"/>
    </row>
    <row r="85" spans="1:21" ht="60" x14ac:dyDescent="0.25">
      <c r="A85" s="163" t="s">
        <v>547</v>
      </c>
      <c r="B85" s="121" t="s">
        <v>71</v>
      </c>
      <c r="C85" s="201" t="s">
        <v>73</v>
      </c>
      <c r="D85" s="112" t="s">
        <v>72</v>
      </c>
      <c r="E85" s="70" t="s">
        <v>655</v>
      </c>
      <c r="F85" s="201" t="s">
        <v>154</v>
      </c>
      <c r="G85" s="201" t="s">
        <v>26</v>
      </c>
      <c r="H85" s="201" t="s">
        <v>26</v>
      </c>
      <c r="I85" s="201" t="s">
        <v>377</v>
      </c>
      <c r="J85" s="69" t="s">
        <v>29</v>
      </c>
      <c r="K85" s="69" t="s">
        <v>29</v>
      </c>
      <c r="L85" s="69" t="s">
        <v>29</v>
      </c>
      <c r="M85" s="201" t="s">
        <v>377</v>
      </c>
      <c r="N85" s="201" t="s">
        <v>20</v>
      </c>
      <c r="O85" s="201" t="s">
        <v>157</v>
      </c>
      <c r="P85" s="71" t="s">
        <v>370</v>
      </c>
      <c r="Q85" s="201" t="s">
        <v>29</v>
      </c>
      <c r="R85" s="200">
        <v>45561</v>
      </c>
      <c r="S85" s="164" t="s">
        <v>589</v>
      </c>
      <c r="T85" s="178"/>
      <c r="U85" s="178"/>
    </row>
    <row r="86" spans="1:21" ht="60" x14ac:dyDescent="0.25">
      <c r="A86" s="163" t="s">
        <v>547</v>
      </c>
      <c r="B86" s="121" t="s">
        <v>74</v>
      </c>
      <c r="C86" s="201" t="s">
        <v>23</v>
      </c>
      <c r="D86" s="98" t="s">
        <v>22</v>
      </c>
      <c r="E86" s="70" t="s">
        <v>654</v>
      </c>
      <c r="F86" s="201" t="s">
        <v>154</v>
      </c>
      <c r="G86" s="69" t="s">
        <v>26</v>
      </c>
      <c r="H86" s="69" t="s">
        <v>26</v>
      </c>
      <c r="I86" s="69" t="s">
        <v>377</v>
      </c>
      <c r="J86" s="69" t="s">
        <v>29</v>
      </c>
      <c r="K86" s="69" t="s">
        <v>29</v>
      </c>
      <c r="L86" s="69" t="s">
        <v>29</v>
      </c>
      <c r="M86" s="201" t="s">
        <v>377</v>
      </c>
      <c r="N86" s="201" t="s">
        <v>35</v>
      </c>
      <c r="O86" s="201" t="s">
        <v>157</v>
      </c>
      <c r="P86" s="71" t="s">
        <v>370</v>
      </c>
      <c r="Q86" s="201" t="s">
        <v>24</v>
      </c>
      <c r="R86" s="200">
        <v>45561</v>
      </c>
      <c r="S86" s="164" t="s">
        <v>589</v>
      </c>
      <c r="T86" s="178"/>
      <c r="U86" s="178"/>
    </row>
    <row r="87" spans="1:21" ht="60" x14ac:dyDescent="0.25">
      <c r="A87" s="163" t="s">
        <v>547</v>
      </c>
      <c r="B87" s="121" t="s">
        <v>75</v>
      </c>
      <c r="C87" s="201" t="s">
        <v>23</v>
      </c>
      <c r="D87" s="98" t="s">
        <v>22</v>
      </c>
      <c r="E87" s="70" t="s">
        <v>640</v>
      </c>
      <c r="F87" s="201" t="s">
        <v>154</v>
      </c>
      <c r="G87" s="69" t="s">
        <v>26</v>
      </c>
      <c r="H87" s="69" t="s">
        <v>26</v>
      </c>
      <c r="I87" s="69" t="s">
        <v>377</v>
      </c>
      <c r="J87" s="69" t="s">
        <v>29</v>
      </c>
      <c r="K87" s="69" t="s">
        <v>29</v>
      </c>
      <c r="L87" s="69" t="s">
        <v>29</v>
      </c>
      <c r="M87" s="201" t="s">
        <v>377</v>
      </c>
      <c r="N87" s="201" t="s">
        <v>35</v>
      </c>
      <c r="O87" s="201" t="s">
        <v>157</v>
      </c>
      <c r="P87" s="71" t="s">
        <v>370</v>
      </c>
      <c r="Q87" s="69" t="s">
        <v>24</v>
      </c>
      <c r="R87" s="200">
        <v>45561</v>
      </c>
      <c r="S87" s="164" t="s">
        <v>589</v>
      </c>
      <c r="T87" s="178"/>
      <c r="U87" s="178"/>
    </row>
    <row r="88" spans="1:21" ht="60" x14ac:dyDescent="0.25">
      <c r="A88" s="163" t="s">
        <v>547</v>
      </c>
      <c r="B88" s="121" t="s">
        <v>98</v>
      </c>
      <c r="C88" s="201" t="s">
        <v>23</v>
      </c>
      <c r="D88" s="98" t="s">
        <v>22</v>
      </c>
      <c r="E88" s="70" t="s">
        <v>634</v>
      </c>
      <c r="F88" s="201" t="s">
        <v>154</v>
      </c>
      <c r="G88" s="69" t="s">
        <v>26</v>
      </c>
      <c r="H88" s="69" t="s">
        <v>26</v>
      </c>
      <c r="I88" s="69" t="s">
        <v>377</v>
      </c>
      <c r="J88" s="69" t="s">
        <v>29</v>
      </c>
      <c r="K88" s="69" t="s">
        <v>29</v>
      </c>
      <c r="L88" s="69" t="s">
        <v>29</v>
      </c>
      <c r="M88" s="201" t="s">
        <v>377</v>
      </c>
      <c r="N88" s="201" t="s">
        <v>30</v>
      </c>
      <c r="O88" s="201" t="s">
        <v>157</v>
      </c>
      <c r="P88" s="71" t="s">
        <v>370</v>
      </c>
      <c r="Q88" s="69" t="s">
        <v>24</v>
      </c>
      <c r="R88" s="200">
        <v>45561</v>
      </c>
      <c r="S88" s="164" t="s">
        <v>589</v>
      </c>
      <c r="T88" s="178"/>
      <c r="U88" s="178"/>
    </row>
    <row r="89" spans="1:21" ht="60" x14ac:dyDescent="0.25">
      <c r="A89" s="163" t="s">
        <v>547</v>
      </c>
      <c r="B89" s="121" t="s">
        <v>76</v>
      </c>
      <c r="C89" s="201" t="s">
        <v>23</v>
      </c>
      <c r="D89" s="98" t="s">
        <v>22</v>
      </c>
      <c r="E89" s="70" t="s">
        <v>653</v>
      </c>
      <c r="F89" s="201" t="s">
        <v>154</v>
      </c>
      <c r="G89" s="69" t="s">
        <v>26</v>
      </c>
      <c r="H89" s="69" t="s">
        <v>26</v>
      </c>
      <c r="I89" s="69" t="s">
        <v>377</v>
      </c>
      <c r="J89" s="69" t="s">
        <v>29</v>
      </c>
      <c r="K89" s="69" t="s">
        <v>29</v>
      </c>
      <c r="L89" s="69" t="s">
        <v>29</v>
      </c>
      <c r="M89" s="201" t="s">
        <v>377</v>
      </c>
      <c r="N89" s="201" t="s">
        <v>30</v>
      </c>
      <c r="O89" s="201" t="s">
        <v>157</v>
      </c>
      <c r="P89" s="71" t="s">
        <v>370</v>
      </c>
      <c r="Q89" s="201" t="s">
        <v>24</v>
      </c>
      <c r="R89" s="200">
        <v>45561</v>
      </c>
      <c r="S89" s="164" t="s">
        <v>589</v>
      </c>
      <c r="T89" s="178"/>
      <c r="U89" s="178"/>
    </row>
    <row r="90" spans="1:21" ht="60" x14ac:dyDescent="0.25">
      <c r="A90" s="163" t="s">
        <v>547</v>
      </c>
      <c r="B90" s="121" t="s">
        <v>76</v>
      </c>
      <c r="C90" s="201" t="s">
        <v>17</v>
      </c>
      <c r="D90" s="114" t="s">
        <v>565</v>
      </c>
      <c r="E90" s="70" t="s">
        <v>652</v>
      </c>
      <c r="F90" s="201" t="s">
        <v>154</v>
      </c>
      <c r="G90" s="69" t="s">
        <v>26</v>
      </c>
      <c r="H90" s="69" t="s">
        <v>26</v>
      </c>
      <c r="I90" s="69" t="s">
        <v>377</v>
      </c>
      <c r="J90" s="69" t="s">
        <v>29</v>
      </c>
      <c r="K90" s="69" t="s">
        <v>29</v>
      </c>
      <c r="L90" s="69" t="s">
        <v>29</v>
      </c>
      <c r="M90" s="201" t="s">
        <v>377</v>
      </c>
      <c r="N90" s="201" t="s">
        <v>20</v>
      </c>
      <c r="O90" s="201" t="s">
        <v>157</v>
      </c>
      <c r="P90" s="71" t="s">
        <v>370</v>
      </c>
      <c r="Q90" s="69" t="s">
        <v>24</v>
      </c>
      <c r="R90" s="200">
        <v>45561</v>
      </c>
      <c r="S90" s="164" t="s">
        <v>589</v>
      </c>
      <c r="T90" s="178"/>
      <c r="U90" s="178"/>
    </row>
    <row r="91" spans="1:21" ht="60" x14ac:dyDescent="0.25">
      <c r="A91" s="163" t="s">
        <v>547</v>
      </c>
      <c r="B91" s="121" t="s">
        <v>77</v>
      </c>
      <c r="C91" s="201" t="s">
        <v>17</v>
      </c>
      <c r="D91" s="114" t="s">
        <v>565</v>
      </c>
      <c r="E91" s="70" t="s">
        <v>634</v>
      </c>
      <c r="F91" s="201" t="s">
        <v>154</v>
      </c>
      <c r="G91" s="69" t="s">
        <v>26</v>
      </c>
      <c r="H91" s="69" t="s">
        <v>26</v>
      </c>
      <c r="I91" s="69" t="s">
        <v>377</v>
      </c>
      <c r="J91" s="69" t="s">
        <v>29</v>
      </c>
      <c r="K91" s="69" t="s">
        <v>29</v>
      </c>
      <c r="L91" s="69" t="s">
        <v>29</v>
      </c>
      <c r="M91" s="201" t="s">
        <v>377</v>
      </c>
      <c r="N91" s="201" t="s">
        <v>78</v>
      </c>
      <c r="O91" s="201" t="s">
        <v>157</v>
      </c>
      <c r="P91" s="71" t="s">
        <v>370</v>
      </c>
      <c r="Q91" s="201" t="s">
        <v>24</v>
      </c>
      <c r="R91" s="200">
        <v>45561</v>
      </c>
      <c r="S91" s="164" t="s">
        <v>589</v>
      </c>
      <c r="T91" s="178"/>
      <c r="U91" s="178"/>
    </row>
    <row r="92" spans="1:21" ht="60" x14ac:dyDescent="0.25">
      <c r="A92" s="163" t="s">
        <v>547</v>
      </c>
      <c r="B92" s="121" t="s">
        <v>79</v>
      </c>
      <c r="C92" s="201" t="s">
        <v>23</v>
      </c>
      <c r="D92" s="98" t="s">
        <v>22</v>
      </c>
      <c r="E92" s="70" t="s">
        <v>651</v>
      </c>
      <c r="F92" s="201" t="s">
        <v>154</v>
      </c>
      <c r="G92" s="69" t="s">
        <v>26</v>
      </c>
      <c r="H92" s="69" t="s">
        <v>26</v>
      </c>
      <c r="I92" s="69" t="s">
        <v>377</v>
      </c>
      <c r="J92" s="69" t="s">
        <v>29</v>
      </c>
      <c r="K92" s="69" t="s">
        <v>29</v>
      </c>
      <c r="L92" s="69" t="s">
        <v>29</v>
      </c>
      <c r="M92" s="69" t="s">
        <v>377</v>
      </c>
      <c r="N92" s="201" t="s">
        <v>21</v>
      </c>
      <c r="O92" s="201" t="s">
        <v>157</v>
      </c>
      <c r="P92" s="71" t="s">
        <v>370</v>
      </c>
      <c r="Q92" s="69" t="s">
        <v>46</v>
      </c>
      <c r="R92" s="200">
        <v>45561</v>
      </c>
      <c r="S92" s="164" t="s">
        <v>589</v>
      </c>
      <c r="T92" s="178"/>
      <c r="U92" s="178"/>
    </row>
    <row r="93" spans="1:21" ht="30" x14ac:dyDescent="0.25">
      <c r="A93" s="163" t="s">
        <v>547</v>
      </c>
      <c r="B93" s="121" t="s">
        <v>369</v>
      </c>
      <c r="C93" s="70" t="s">
        <v>23</v>
      </c>
      <c r="D93" s="98" t="s">
        <v>22</v>
      </c>
      <c r="E93" s="70" t="s">
        <v>649</v>
      </c>
      <c r="F93" s="201" t="s">
        <v>29</v>
      </c>
      <c r="G93" s="69" t="s">
        <v>26</v>
      </c>
      <c r="H93" s="69" t="s">
        <v>26</v>
      </c>
      <c r="I93" s="69" t="s">
        <v>377</v>
      </c>
      <c r="J93" s="69" t="s">
        <v>29</v>
      </c>
      <c r="K93" s="69" t="s">
        <v>29</v>
      </c>
      <c r="L93" s="69" t="s">
        <v>29</v>
      </c>
      <c r="M93" s="201" t="s">
        <v>377</v>
      </c>
      <c r="N93" s="10" t="s">
        <v>29</v>
      </c>
      <c r="O93" s="146" t="s">
        <v>157</v>
      </c>
      <c r="P93" s="71" t="s">
        <v>370</v>
      </c>
      <c r="Q93" s="122" t="s">
        <v>29</v>
      </c>
      <c r="R93" s="200">
        <v>45561</v>
      </c>
      <c r="S93" s="212"/>
      <c r="T93" s="178"/>
      <c r="U93" s="178"/>
    </row>
    <row r="94" spans="1:21" ht="60" x14ac:dyDescent="0.25">
      <c r="A94" s="163" t="s">
        <v>547</v>
      </c>
      <c r="B94" s="121" t="s">
        <v>99</v>
      </c>
      <c r="C94" s="201" t="s">
        <v>23</v>
      </c>
      <c r="D94" s="98" t="s">
        <v>22</v>
      </c>
      <c r="E94" s="70" t="s">
        <v>634</v>
      </c>
      <c r="F94" s="201" t="s">
        <v>154</v>
      </c>
      <c r="G94" s="69" t="s">
        <v>26</v>
      </c>
      <c r="H94" s="69" t="s">
        <v>26</v>
      </c>
      <c r="I94" s="69" t="s">
        <v>377</v>
      </c>
      <c r="J94" s="69" t="s">
        <v>29</v>
      </c>
      <c r="K94" s="69" t="s">
        <v>29</v>
      </c>
      <c r="L94" s="69" t="s">
        <v>29</v>
      </c>
      <c r="M94" s="201" t="s">
        <v>377</v>
      </c>
      <c r="N94" s="201" t="s">
        <v>100</v>
      </c>
      <c r="O94" s="201" t="s">
        <v>157</v>
      </c>
      <c r="P94" s="71" t="s">
        <v>370</v>
      </c>
      <c r="Q94" s="69" t="s">
        <v>24</v>
      </c>
      <c r="R94" s="200">
        <v>45561</v>
      </c>
      <c r="S94" s="164" t="s">
        <v>589</v>
      </c>
      <c r="T94" s="178"/>
      <c r="U94" s="178"/>
    </row>
    <row r="95" spans="1:21" ht="60" x14ac:dyDescent="0.25">
      <c r="A95" s="163" t="s">
        <v>547</v>
      </c>
      <c r="B95" s="121" t="s">
        <v>101</v>
      </c>
      <c r="C95" s="201" t="s">
        <v>23</v>
      </c>
      <c r="D95" s="111" t="s">
        <v>770</v>
      </c>
      <c r="E95" s="70" t="s">
        <v>629</v>
      </c>
      <c r="F95" s="201" t="s">
        <v>154</v>
      </c>
      <c r="G95" s="69" t="s">
        <v>26</v>
      </c>
      <c r="H95" s="69" t="s">
        <v>26</v>
      </c>
      <c r="I95" s="69" t="s">
        <v>377</v>
      </c>
      <c r="J95" s="69" t="s">
        <v>29</v>
      </c>
      <c r="K95" s="69" t="s">
        <v>29</v>
      </c>
      <c r="L95" s="69" t="s">
        <v>29</v>
      </c>
      <c r="M95" s="201" t="s">
        <v>377</v>
      </c>
      <c r="N95" s="201" t="s">
        <v>44</v>
      </c>
      <c r="O95" s="201" t="s">
        <v>157</v>
      </c>
      <c r="P95" s="71" t="s">
        <v>370</v>
      </c>
      <c r="Q95" s="69" t="s">
        <v>865</v>
      </c>
      <c r="R95" s="200">
        <v>45841</v>
      </c>
      <c r="S95" s="164" t="s">
        <v>589</v>
      </c>
      <c r="T95" s="178"/>
      <c r="U95" s="178"/>
    </row>
    <row r="96" spans="1:21" ht="60" x14ac:dyDescent="0.25">
      <c r="A96" s="163" t="s">
        <v>547</v>
      </c>
      <c r="B96" s="121" t="s">
        <v>102</v>
      </c>
      <c r="C96" s="201" t="s">
        <v>23</v>
      </c>
      <c r="D96" s="111" t="s">
        <v>770</v>
      </c>
      <c r="E96" s="70" t="s">
        <v>647</v>
      </c>
      <c r="F96" s="201" t="s">
        <v>154</v>
      </c>
      <c r="G96" s="69" t="s">
        <v>26</v>
      </c>
      <c r="H96" s="69" t="s">
        <v>26</v>
      </c>
      <c r="I96" s="69" t="s">
        <v>377</v>
      </c>
      <c r="J96" s="69" t="s">
        <v>29</v>
      </c>
      <c r="K96" s="69" t="s">
        <v>29</v>
      </c>
      <c r="L96" s="69" t="s">
        <v>29</v>
      </c>
      <c r="M96" s="201" t="s">
        <v>377</v>
      </c>
      <c r="N96" s="201" t="s">
        <v>84</v>
      </c>
      <c r="O96" s="201" t="s">
        <v>157</v>
      </c>
      <c r="P96" s="71" t="s">
        <v>370</v>
      </c>
      <c r="Q96" s="69" t="s">
        <v>864</v>
      </c>
      <c r="R96" s="200">
        <v>45841</v>
      </c>
      <c r="S96" s="164" t="s">
        <v>589</v>
      </c>
      <c r="T96" s="178"/>
      <c r="U96" s="178"/>
    </row>
    <row r="97" spans="1:21" ht="60" x14ac:dyDescent="0.25">
      <c r="A97" s="163" t="s">
        <v>547</v>
      </c>
      <c r="B97" s="121" t="s">
        <v>80</v>
      </c>
      <c r="C97" s="201" t="s">
        <v>23</v>
      </c>
      <c r="D97" s="98" t="s">
        <v>22</v>
      </c>
      <c r="E97" s="70" t="s">
        <v>646</v>
      </c>
      <c r="F97" s="201" t="s">
        <v>154</v>
      </c>
      <c r="G97" s="201" t="s">
        <v>26</v>
      </c>
      <c r="H97" s="201" t="s">
        <v>26</v>
      </c>
      <c r="I97" s="201" t="s">
        <v>377</v>
      </c>
      <c r="J97" s="201" t="s">
        <v>29</v>
      </c>
      <c r="K97" s="201" t="s">
        <v>29</v>
      </c>
      <c r="L97" s="201" t="s">
        <v>29</v>
      </c>
      <c r="M97" s="201" t="s">
        <v>377</v>
      </c>
      <c r="N97" s="201" t="s">
        <v>30</v>
      </c>
      <c r="O97" s="201" t="s">
        <v>157</v>
      </c>
      <c r="P97" s="71" t="s">
        <v>370</v>
      </c>
      <c r="Q97" s="201" t="s">
        <v>24</v>
      </c>
      <c r="R97" s="200">
        <v>45561</v>
      </c>
      <c r="S97" s="164" t="s">
        <v>589</v>
      </c>
      <c r="T97" s="178"/>
      <c r="U97" s="178"/>
    </row>
    <row r="98" spans="1:21" ht="60" x14ac:dyDescent="0.25">
      <c r="A98" s="163" t="s">
        <v>547</v>
      </c>
      <c r="B98" s="121" t="s">
        <v>81</v>
      </c>
      <c r="C98" s="201" t="s">
        <v>23</v>
      </c>
      <c r="D98" s="98" t="s">
        <v>22</v>
      </c>
      <c r="E98" s="70" t="s">
        <v>645</v>
      </c>
      <c r="F98" s="201" t="s">
        <v>154</v>
      </c>
      <c r="G98" s="69" t="s">
        <v>26</v>
      </c>
      <c r="H98" s="69" t="s">
        <v>26</v>
      </c>
      <c r="I98" s="69" t="s">
        <v>377</v>
      </c>
      <c r="J98" s="69" t="s">
        <v>29</v>
      </c>
      <c r="K98" s="69" t="s">
        <v>29</v>
      </c>
      <c r="L98" s="69" t="s">
        <v>29</v>
      </c>
      <c r="M98" s="201" t="s">
        <v>377</v>
      </c>
      <c r="N98" s="201" t="s">
        <v>35</v>
      </c>
      <c r="O98" s="201" t="s">
        <v>157</v>
      </c>
      <c r="P98" s="71" t="s">
        <v>370</v>
      </c>
      <c r="Q98" s="201" t="s">
        <v>24</v>
      </c>
      <c r="R98" s="200">
        <v>45561</v>
      </c>
      <c r="S98" s="164" t="s">
        <v>589</v>
      </c>
      <c r="T98" s="178"/>
      <c r="U98" s="178"/>
    </row>
    <row r="99" spans="1:21" ht="60" x14ac:dyDescent="0.25">
      <c r="A99" s="163" t="s">
        <v>547</v>
      </c>
      <c r="B99" s="121" t="s">
        <v>81</v>
      </c>
      <c r="C99" s="201" t="s">
        <v>17</v>
      </c>
      <c r="D99" s="114" t="s">
        <v>565</v>
      </c>
      <c r="E99" s="70" t="s">
        <v>644</v>
      </c>
      <c r="F99" s="201" t="s">
        <v>154</v>
      </c>
      <c r="G99" s="69" t="s">
        <v>26</v>
      </c>
      <c r="H99" s="69" t="s">
        <v>26</v>
      </c>
      <c r="I99" s="69" t="s">
        <v>377</v>
      </c>
      <c r="J99" s="69" t="s">
        <v>29</v>
      </c>
      <c r="K99" s="69" t="s">
        <v>29</v>
      </c>
      <c r="L99" s="69" t="s">
        <v>29</v>
      </c>
      <c r="M99" s="69" t="s">
        <v>377</v>
      </c>
      <c r="N99" s="201" t="s">
        <v>29</v>
      </c>
      <c r="O99" s="201" t="s">
        <v>157</v>
      </c>
      <c r="P99" s="71" t="s">
        <v>370</v>
      </c>
      <c r="Q99" s="201" t="s">
        <v>24</v>
      </c>
      <c r="R99" s="200">
        <v>45561</v>
      </c>
      <c r="S99" s="164" t="s">
        <v>589</v>
      </c>
      <c r="T99" s="178"/>
      <c r="U99" s="178"/>
    </row>
    <row r="100" spans="1:21" ht="60" x14ac:dyDescent="0.25">
      <c r="A100" s="163" t="s">
        <v>547</v>
      </c>
      <c r="B100" s="121" t="s">
        <v>82</v>
      </c>
      <c r="C100" s="201" t="s">
        <v>23</v>
      </c>
      <c r="D100" s="98" t="s">
        <v>22</v>
      </c>
      <c r="E100" s="70" t="s">
        <v>642</v>
      </c>
      <c r="F100" s="201" t="s">
        <v>154</v>
      </c>
      <c r="G100" s="69" t="s">
        <v>26</v>
      </c>
      <c r="H100" s="69" t="s">
        <v>26</v>
      </c>
      <c r="I100" s="69" t="s">
        <v>377</v>
      </c>
      <c r="J100" s="69" t="s">
        <v>29</v>
      </c>
      <c r="K100" s="69" t="s">
        <v>29</v>
      </c>
      <c r="L100" s="69" t="s">
        <v>29</v>
      </c>
      <c r="M100" s="69" t="s">
        <v>377</v>
      </c>
      <c r="N100" s="201" t="s">
        <v>20</v>
      </c>
      <c r="O100" s="201" t="s">
        <v>157</v>
      </c>
      <c r="P100" s="71" t="s">
        <v>370</v>
      </c>
      <c r="Q100" s="201" t="s">
        <v>29</v>
      </c>
      <c r="R100" s="200">
        <v>45561</v>
      </c>
      <c r="S100" s="164" t="s">
        <v>589</v>
      </c>
      <c r="T100" s="178"/>
      <c r="U100" s="178"/>
    </row>
    <row r="101" spans="1:21" s="45" customFormat="1" ht="60" x14ac:dyDescent="0.25">
      <c r="A101" s="117" t="s">
        <v>547</v>
      </c>
      <c r="B101" s="36" t="s">
        <v>83</v>
      </c>
      <c r="C101" s="201" t="s">
        <v>23</v>
      </c>
      <c r="D101" s="98" t="s">
        <v>22</v>
      </c>
      <c r="E101" s="70" t="s">
        <v>642</v>
      </c>
      <c r="F101" s="201" t="s">
        <v>154</v>
      </c>
      <c r="G101" s="201" t="s">
        <v>26</v>
      </c>
      <c r="H101" s="201" t="s">
        <v>26</v>
      </c>
      <c r="I101" s="201" t="s">
        <v>377</v>
      </c>
      <c r="J101" s="201" t="s">
        <v>29</v>
      </c>
      <c r="K101" s="201" t="s">
        <v>29</v>
      </c>
      <c r="L101" s="201" t="s">
        <v>29</v>
      </c>
      <c r="M101" s="201" t="s">
        <v>377</v>
      </c>
      <c r="N101" s="201" t="s">
        <v>84</v>
      </c>
      <c r="O101" s="201" t="s">
        <v>157</v>
      </c>
      <c r="P101" s="71" t="s">
        <v>370</v>
      </c>
      <c r="Q101" s="201" t="s">
        <v>24</v>
      </c>
      <c r="R101" s="200">
        <v>45561</v>
      </c>
      <c r="S101" s="164" t="s">
        <v>589</v>
      </c>
    </row>
    <row r="102" spans="1:21" s="45" customFormat="1" ht="60" x14ac:dyDescent="0.25">
      <c r="A102" s="117" t="s">
        <v>547</v>
      </c>
      <c r="B102" s="36" t="s">
        <v>85</v>
      </c>
      <c r="C102" s="201" t="s">
        <v>86</v>
      </c>
      <c r="D102" s="98" t="s">
        <v>22</v>
      </c>
      <c r="E102" s="70" t="s">
        <v>641</v>
      </c>
      <c r="F102" s="201" t="s">
        <v>154</v>
      </c>
      <c r="G102" s="201" t="s">
        <v>26</v>
      </c>
      <c r="H102" s="201" t="s">
        <v>26</v>
      </c>
      <c r="I102" s="201" t="s">
        <v>377</v>
      </c>
      <c r="J102" s="201" t="s">
        <v>29</v>
      </c>
      <c r="K102" s="201" t="s">
        <v>29</v>
      </c>
      <c r="L102" s="201" t="s">
        <v>29</v>
      </c>
      <c r="M102" s="201" t="s">
        <v>377</v>
      </c>
      <c r="N102" s="201" t="s">
        <v>693</v>
      </c>
      <c r="O102" s="201" t="s">
        <v>157</v>
      </c>
      <c r="P102" s="71" t="s">
        <v>370</v>
      </c>
      <c r="Q102" s="201" t="s">
        <v>29</v>
      </c>
      <c r="R102" s="200">
        <v>45561</v>
      </c>
      <c r="S102" s="164" t="s">
        <v>589</v>
      </c>
    </row>
    <row r="103" spans="1:21" s="45" customFormat="1" ht="60" x14ac:dyDescent="0.25">
      <c r="A103" s="117" t="s">
        <v>547</v>
      </c>
      <c r="B103" s="36" t="s">
        <v>103</v>
      </c>
      <c r="C103" s="201" t="s">
        <v>23</v>
      </c>
      <c r="D103" s="98" t="s">
        <v>22</v>
      </c>
      <c r="E103" s="70" t="s">
        <v>640</v>
      </c>
      <c r="F103" s="201" t="s">
        <v>154</v>
      </c>
      <c r="G103" s="201" t="s">
        <v>26</v>
      </c>
      <c r="H103" s="201" t="s">
        <v>26</v>
      </c>
      <c r="I103" s="201" t="s">
        <v>377</v>
      </c>
      <c r="J103" s="201" t="s">
        <v>29</v>
      </c>
      <c r="K103" s="201" t="s">
        <v>29</v>
      </c>
      <c r="L103" s="201" t="s">
        <v>29</v>
      </c>
      <c r="M103" s="35" t="s">
        <v>188</v>
      </c>
      <c r="N103" s="201" t="s">
        <v>49</v>
      </c>
      <c r="O103" s="201" t="s">
        <v>157</v>
      </c>
      <c r="P103" s="71" t="s">
        <v>370</v>
      </c>
      <c r="Q103" s="201" t="s">
        <v>46</v>
      </c>
      <c r="R103" s="200">
        <v>45561</v>
      </c>
      <c r="S103" s="164" t="s">
        <v>589</v>
      </c>
    </row>
    <row r="104" spans="1:21" s="45" customFormat="1" ht="31.5" x14ac:dyDescent="0.25">
      <c r="A104" s="117" t="s">
        <v>547</v>
      </c>
      <c r="B104" s="36" t="s">
        <v>141</v>
      </c>
      <c r="C104" s="70" t="s">
        <v>23</v>
      </c>
      <c r="D104" s="98" t="s">
        <v>22</v>
      </c>
      <c r="E104" s="70" t="s">
        <v>638</v>
      </c>
      <c r="F104" s="201" t="s">
        <v>29</v>
      </c>
      <c r="G104" s="201" t="s">
        <v>26</v>
      </c>
      <c r="H104" s="201" t="s">
        <v>26</v>
      </c>
      <c r="I104" s="201" t="s">
        <v>377</v>
      </c>
      <c r="J104" s="201" t="s">
        <v>29</v>
      </c>
      <c r="K104" s="201" t="s">
        <v>29</v>
      </c>
      <c r="L104" s="201" t="s">
        <v>29</v>
      </c>
      <c r="M104" s="35" t="s">
        <v>188</v>
      </c>
      <c r="N104" s="122" t="s">
        <v>694</v>
      </c>
      <c r="O104" s="146" t="s">
        <v>158</v>
      </c>
      <c r="P104" s="71" t="s">
        <v>370</v>
      </c>
      <c r="Q104" s="122" t="s">
        <v>108</v>
      </c>
      <c r="R104" s="200">
        <v>45561</v>
      </c>
      <c r="S104" s="212"/>
    </row>
    <row r="105" spans="1:21" s="45" customFormat="1" ht="30" x14ac:dyDescent="0.25">
      <c r="A105" s="117" t="s">
        <v>547</v>
      </c>
      <c r="B105" s="36" t="s">
        <v>769</v>
      </c>
      <c r="C105" s="70" t="s">
        <v>23</v>
      </c>
      <c r="D105" s="111" t="s">
        <v>862</v>
      </c>
      <c r="E105" s="70" t="s">
        <v>634</v>
      </c>
      <c r="F105" s="77" t="s">
        <v>154</v>
      </c>
      <c r="G105" s="201" t="s">
        <v>26</v>
      </c>
      <c r="H105" s="201" t="s">
        <v>26</v>
      </c>
      <c r="I105" s="201" t="s">
        <v>377</v>
      </c>
      <c r="J105" s="201" t="s">
        <v>29</v>
      </c>
      <c r="K105" s="201" t="s">
        <v>29</v>
      </c>
      <c r="L105" s="201" t="s">
        <v>29</v>
      </c>
      <c r="M105" s="201" t="s">
        <v>377</v>
      </c>
      <c r="N105" s="77" t="s">
        <v>863</v>
      </c>
      <c r="O105" s="77" t="s">
        <v>157</v>
      </c>
      <c r="P105" s="71" t="s">
        <v>370</v>
      </c>
      <c r="Q105" s="201" t="s">
        <v>864</v>
      </c>
      <c r="R105" s="74">
        <v>45841</v>
      </c>
      <c r="S105" s="212"/>
    </row>
    <row r="106" spans="1:21" s="45" customFormat="1" ht="31.5" x14ac:dyDescent="0.25">
      <c r="A106" s="117" t="s">
        <v>547</v>
      </c>
      <c r="B106" s="36" t="s">
        <v>347</v>
      </c>
      <c r="C106" s="70" t="s">
        <v>23</v>
      </c>
      <c r="D106" s="98" t="s">
        <v>22</v>
      </c>
      <c r="E106" s="70" t="s">
        <v>635</v>
      </c>
      <c r="F106" s="201" t="s">
        <v>29</v>
      </c>
      <c r="G106" s="201" t="s">
        <v>26</v>
      </c>
      <c r="H106" s="201" t="s">
        <v>26</v>
      </c>
      <c r="I106" s="201" t="s">
        <v>377</v>
      </c>
      <c r="J106" s="201" t="s">
        <v>29</v>
      </c>
      <c r="K106" s="201" t="s">
        <v>29</v>
      </c>
      <c r="L106" s="201" t="s">
        <v>29</v>
      </c>
      <c r="M106" s="35" t="s">
        <v>188</v>
      </c>
      <c r="N106" s="122" t="s">
        <v>49</v>
      </c>
      <c r="O106" s="146" t="s">
        <v>158</v>
      </c>
      <c r="P106" s="71" t="s">
        <v>370</v>
      </c>
      <c r="Q106" s="122" t="s">
        <v>108</v>
      </c>
      <c r="R106" s="200">
        <v>45561</v>
      </c>
      <c r="S106" s="212"/>
    </row>
    <row r="107" spans="1:21" s="45" customFormat="1" ht="30" x14ac:dyDescent="0.25">
      <c r="A107" s="117" t="s">
        <v>547</v>
      </c>
      <c r="B107" s="36" t="s">
        <v>147</v>
      </c>
      <c r="C107" s="70" t="s">
        <v>23</v>
      </c>
      <c r="D107" s="98" t="s">
        <v>22</v>
      </c>
      <c r="E107" s="70" t="s">
        <v>397</v>
      </c>
      <c r="F107" s="201" t="s">
        <v>29</v>
      </c>
      <c r="G107" s="201" t="s">
        <v>26</v>
      </c>
      <c r="H107" s="201" t="s">
        <v>26</v>
      </c>
      <c r="I107" s="201" t="s">
        <v>377</v>
      </c>
      <c r="J107" s="201" t="s">
        <v>29</v>
      </c>
      <c r="K107" s="201" t="s">
        <v>29</v>
      </c>
      <c r="L107" s="201" t="s">
        <v>29</v>
      </c>
      <c r="M107" s="35" t="s">
        <v>188</v>
      </c>
      <c r="N107" s="122" t="s">
        <v>20</v>
      </c>
      <c r="O107" s="146" t="s">
        <v>158</v>
      </c>
      <c r="P107" s="71" t="s">
        <v>370</v>
      </c>
      <c r="Q107" s="122" t="s">
        <v>29</v>
      </c>
      <c r="R107" s="200">
        <v>45561</v>
      </c>
      <c r="S107" s="212"/>
    </row>
    <row r="108" spans="1:21" s="45" customFormat="1" ht="60" x14ac:dyDescent="0.25">
      <c r="A108" s="117" t="s">
        <v>547</v>
      </c>
      <c r="B108" s="36" t="s">
        <v>87</v>
      </c>
      <c r="C108" s="201" t="s">
        <v>23</v>
      </c>
      <c r="D108" s="98" t="s">
        <v>22</v>
      </c>
      <c r="E108" s="70" t="s">
        <v>629</v>
      </c>
      <c r="F108" s="201" t="s">
        <v>154</v>
      </c>
      <c r="G108" s="201" t="s">
        <v>26</v>
      </c>
      <c r="H108" s="201" t="s">
        <v>26</v>
      </c>
      <c r="I108" s="201" t="s">
        <v>377</v>
      </c>
      <c r="J108" s="201" t="s">
        <v>29</v>
      </c>
      <c r="K108" s="201" t="s">
        <v>29</v>
      </c>
      <c r="L108" s="201" t="s">
        <v>29</v>
      </c>
      <c r="M108" s="35" t="s">
        <v>188</v>
      </c>
      <c r="N108" s="201" t="s">
        <v>20</v>
      </c>
      <c r="O108" s="201" t="s">
        <v>157</v>
      </c>
      <c r="P108" s="71" t="s">
        <v>370</v>
      </c>
      <c r="Q108" s="201" t="s">
        <v>46</v>
      </c>
      <c r="R108" s="200">
        <v>45561</v>
      </c>
      <c r="S108" s="164" t="s">
        <v>589</v>
      </c>
    </row>
    <row r="109" spans="1:21" s="45" customFormat="1" ht="60" x14ac:dyDescent="0.25">
      <c r="A109" s="117" t="s">
        <v>547</v>
      </c>
      <c r="B109" s="36" t="s">
        <v>104</v>
      </c>
      <c r="C109" s="201" t="s">
        <v>23</v>
      </c>
      <c r="D109" s="98" t="s">
        <v>22</v>
      </c>
      <c r="E109" s="70" t="s">
        <v>634</v>
      </c>
      <c r="F109" s="201" t="s">
        <v>155</v>
      </c>
      <c r="G109" s="201" t="s">
        <v>26</v>
      </c>
      <c r="H109" s="201" t="s">
        <v>26</v>
      </c>
      <c r="I109" s="201" t="s">
        <v>377</v>
      </c>
      <c r="J109" s="201" t="s">
        <v>29</v>
      </c>
      <c r="K109" s="201" t="s">
        <v>29</v>
      </c>
      <c r="L109" s="201" t="s">
        <v>29</v>
      </c>
      <c r="M109" s="35" t="s">
        <v>188</v>
      </c>
      <c r="N109" s="201" t="s">
        <v>105</v>
      </c>
      <c r="O109" s="201" t="s">
        <v>157</v>
      </c>
      <c r="P109" s="71" t="s">
        <v>370</v>
      </c>
      <c r="Q109" s="201" t="s">
        <v>94</v>
      </c>
      <c r="R109" s="200">
        <v>45561</v>
      </c>
      <c r="S109" s="164" t="s">
        <v>589</v>
      </c>
    </row>
    <row r="110" spans="1:21" s="49" customFormat="1" ht="60" x14ac:dyDescent="0.25">
      <c r="A110" s="117" t="s">
        <v>547</v>
      </c>
      <c r="B110" s="36" t="s">
        <v>88</v>
      </c>
      <c r="C110" s="201" t="s">
        <v>23</v>
      </c>
      <c r="D110" s="98" t="s">
        <v>22</v>
      </c>
      <c r="E110" s="81" t="s">
        <v>629</v>
      </c>
      <c r="F110" s="201" t="s">
        <v>154</v>
      </c>
      <c r="G110" s="201" t="s">
        <v>26</v>
      </c>
      <c r="H110" s="201" t="s">
        <v>26</v>
      </c>
      <c r="I110" s="201" t="s">
        <v>377</v>
      </c>
      <c r="J110" s="201" t="s">
        <v>29</v>
      </c>
      <c r="K110" s="201" t="s">
        <v>29</v>
      </c>
      <c r="L110" s="201" t="s">
        <v>29</v>
      </c>
      <c r="M110" s="35" t="s">
        <v>188</v>
      </c>
      <c r="N110" s="201" t="s">
        <v>30</v>
      </c>
      <c r="O110" s="201" t="s">
        <v>157</v>
      </c>
      <c r="P110" s="71" t="s">
        <v>370</v>
      </c>
      <c r="Q110" s="201" t="s">
        <v>24</v>
      </c>
      <c r="R110" s="200">
        <v>45561</v>
      </c>
      <c r="S110" s="164" t="s">
        <v>589</v>
      </c>
    </row>
    <row r="111" spans="1:21" s="49" customFormat="1" ht="45" x14ac:dyDescent="0.25">
      <c r="A111" s="117" t="s">
        <v>547</v>
      </c>
      <c r="B111" s="36" t="s">
        <v>148</v>
      </c>
      <c r="C111" s="70" t="s">
        <v>23</v>
      </c>
      <c r="D111" s="98" t="s">
        <v>22</v>
      </c>
      <c r="E111" s="81" t="s">
        <v>632</v>
      </c>
      <c r="F111" s="201" t="s">
        <v>170</v>
      </c>
      <c r="G111" s="201" t="s">
        <v>26</v>
      </c>
      <c r="H111" s="201" t="s">
        <v>26</v>
      </c>
      <c r="I111" s="201" t="s">
        <v>377</v>
      </c>
      <c r="J111" s="201" t="s">
        <v>29</v>
      </c>
      <c r="K111" s="201" t="s">
        <v>29</v>
      </c>
      <c r="L111" s="201" t="s">
        <v>29</v>
      </c>
      <c r="M111" s="35" t="s">
        <v>188</v>
      </c>
      <c r="N111" s="122" t="s">
        <v>138</v>
      </c>
      <c r="O111" s="146" t="s">
        <v>158</v>
      </c>
      <c r="P111" s="71" t="s">
        <v>370</v>
      </c>
      <c r="Q111" s="122" t="s">
        <v>24</v>
      </c>
      <c r="R111" s="200">
        <v>45561</v>
      </c>
      <c r="S111" s="212"/>
    </row>
    <row r="112" spans="1:21" s="45" customFormat="1" ht="60" x14ac:dyDescent="0.25">
      <c r="A112" s="117" t="s">
        <v>547</v>
      </c>
      <c r="B112" s="36" t="s">
        <v>89</v>
      </c>
      <c r="C112" s="201" t="s">
        <v>23</v>
      </c>
      <c r="D112" s="98" t="s">
        <v>22</v>
      </c>
      <c r="E112" s="70" t="s">
        <v>629</v>
      </c>
      <c r="F112" s="201" t="s">
        <v>154</v>
      </c>
      <c r="G112" s="201" t="s">
        <v>26</v>
      </c>
      <c r="H112" s="201" t="s">
        <v>26</v>
      </c>
      <c r="I112" s="201" t="s">
        <v>377</v>
      </c>
      <c r="J112" s="201" t="s">
        <v>29</v>
      </c>
      <c r="K112" s="201" t="s">
        <v>29</v>
      </c>
      <c r="L112" s="201" t="s">
        <v>29</v>
      </c>
      <c r="M112" s="35" t="s">
        <v>188</v>
      </c>
      <c r="N112" s="201" t="s">
        <v>30</v>
      </c>
      <c r="O112" s="201" t="s">
        <v>157</v>
      </c>
      <c r="P112" s="71" t="s">
        <v>370</v>
      </c>
      <c r="Q112" s="201" t="s">
        <v>24</v>
      </c>
      <c r="R112" s="200">
        <v>45561</v>
      </c>
      <c r="S112" s="164" t="s">
        <v>589</v>
      </c>
    </row>
    <row r="113" spans="1:21" s="45" customFormat="1" ht="60" x14ac:dyDescent="0.25">
      <c r="A113" s="117" t="s">
        <v>547</v>
      </c>
      <c r="B113" s="36" t="s">
        <v>89</v>
      </c>
      <c r="C113" s="201" t="s">
        <v>17</v>
      </c>
      <c r="D113" s="114" t="s">
        <v>565</v>
      </c>
      <c r="E113" s="70" t="s">
        <v>630</v>
      </c>
      <c r="F113" s="201" t="s">
        <v>154</v>
      </c>
      <c r="G113" s="201" t="s">
        <v>26</v>
      </c>
      <c r="H113" s="201" t="s">
        <v>26</v>
      </c>
      <c r="I113" s="201" t="s">
        <v>377</v>
      </c>
      <c r="J113" s="201" t="s">
        <v>29</v>
      </c>
      <c r="K113" s="201" t="s">
        <v>29</v>
      </c>
      <c r="L113" s="201" t="s">
        <v>29</v>
      </c>
      <c r="M113" s="35" t="s">
        <v>188</v>
      </c>
      <c r="N113" s="201" t="s">
        <v>30</v>
      </c>
      <c r="O113" s="201" t="s">
        <v>157</v>
      </c>
      <c r="P113" s="71" t="s">
        <v>370</v>
      </c>
      <c r="Q113" s="201" t="s">
        <v>24</v>
      </c>
      <c r="R113" s="200">
        <v>45561</v>
      </c>
      <c r="S113" s="164" t="s">
        <v>589</v>
      </c>
    </row>
    <row r="114" spans="1:21" s="45" customFormat="1" ht="30" x14ac:dyDescent="0.25">
      <c r="A114" s="224" t="s">
        <v>547</v>
      </c>
      <c r="B114" s="79" t="s">
        <v>106</v>
      </c>
      <c r="C114" s="80" t="s">
        <v>23</v>
      </c>
      <c r="D114" s="100" t="s">
        <v>22</v>
      </c>
      <c r="E114" s="81" t="s">
        <v>629</v>
      </c>
      <c r="F114" s="201" t="s">
        <v>154</v>
      </c>
      <c r="G114" s="201" t="s">
        <v>26</v>
      </c>
      <c r="H114" s="201" t="s">
        <v>26</v>
      </c>
      <c r="I114" s="201" t="s">
        <v>377</v>
      </c>
      <c r="J114" s="201" t="s">
        <v>29</v>
      </c>
      <c r="K114" s="201" t="s">
        <v>29</v>
      </c>
      <c r="L114" s="201" t="s">
        <v>29</v>
      </c>
      <c r="M114" s="35" t="s">
        <v>188</v>
      </c>
      <c r="N114" s="201" t="s">
        <v>30</v>
      </c>
      <c r="O114" s="201" t="s">
        <v>157</v>
      </c>
      <c r="P114" s="71" t="s">
        <v>370</v>
      </c>
      <c r="Q114" s="201" t="s">
        <v>46</v>
      </c>
      <c r="R114" s="220">
        <v>45561</v>
      </c>
      <c r="S114" s="222"/>
    </row>
    <row r="115" spans="1:21" ht="45" x14ac:dyDescent="0.25">
      <c r="A115" s="163" t="s">
        <v>547</v>
      </c>
      <c r="B115" s="121" t="s">
        <v>151</v>
      </c>
      <c r="C115" s="70" t="s">
        <v>23</v>
      </c>
      <c r="D115" s="98" t="s">
        <v>22</v>
      </c>
      <c r="E115" s="70" t="s">
        <v>628</v>
      </c>
      <c r="F115" s="201" t="s">
        <v>170</v>
      </c>
      <c r="G115" s="69" t="s">
        <v>26</v>
      </c>
      <c r="H115" s="69" t="s">
        <v>26</v>
      </c>
      <c r="I115" s="69" t="s">
        <v>377</v>
      </c>
      <c r="J115" s="69" t="s">
        <v>29</v>
      </c>
      <c r="K115" s="69" t="s">
        <v>29</v>
      </c>
      <c r="L115" s="69" t="s">
        <v>29</v>
      </c>
      <c r="M115" s="35" t="s">
        <v>188</v>
      </c>
      <c r="N115" s="122" t="s">
        <v>30</v>
      </c>
      <c r="O115" s="146" t="s">
        <v>158</v>
      </c>
      <c r="P115" s="71" t="s">
        <v>370</v>
      </c>
      <c r="Q115" s="122" t="s">
        <v>150</v>
      </c>
      <c r="R115" s="200">
        <v>45561</v>
      </c>
      <c r="S115" s="222"/>
      <c r="T115" s="178"/>
      <c r="U115" s="178"/>
    </row>
    <row r="116" spans="1:21" ht="30" x14ac:dyDescent="0.25">
      <c r="A116" s="209" t="s">
        <v>740</v>
      </c>
      <c r="B116" s="121" t="s">
        <v>118</v>
      </c>
      <c r="C116" s="70" t="s">
        <v>23</v>
      </c>
      <c r="D116" s="98" t="s">
        <v>22</v>
      </c>
      <c r="E116" s="70" t="s">
        <v>639</v>
      </c>
      <c r="F116" s="77" t="s">
        <v>173</v>
      </c>
      <c r="G116" s="69" t="s">
        <v>26</v>
      </c>
      <c r="H116" s="69" t="s">
        <v>26</v>
      </c>
      <c r="I116" s="69" t="s">
        <v>377</v>
      </c>
      <c r="J116" s="69" t="s">
        <v>29</v>
      </c>
      <c r="K116" s="69" t="s">
        <v>29</v>
      </c>
      <c r="L116" s="69" t="s">
        <v>29</v>
      </c>
      <c r="M116" s="69" t="s">
        <v>377</v>
      </c>
      <c r="N116" s="77" t="s">
        <v>49</v>
      </c>
      <c r="O116" s="77" t="s">
        <v>158</v>
      </c>
      <c r="P116" s="71" t="s">
        <v>370</v>
      </c>
      <c r="Q116" s="69" t="s">
        <v>46</v>
      </c>
      <c r="R116" s="200">
        <v>45841</v>
      </c>
      <c r="S116" s="175"/>
      <c r="T116" s="178"/>
      <c r="U116" s="178"/>
    </row>
    <row r="117" spans="1:21" ht="30" x14ac:dyDescent="0.25">
      <c r="A117" s="209" t="s">
        <v>740</v>
      </c>
      <c r="B117" s="121" t="s">
        <v>121</v>
      </c>
      <c r="C117" s="70" t="s">
        <v>23</v>
      </c>
      <c r="D117" s="98" t="s">
        <v>22</v>
      </c>
      <c r="E117" s="70" t="s">
        <v>639</v>
      </c>
      <c r="F117" s="77" t="s">
        <v>174</v>
      </c>
      <c r="G117" s="69" t="s">
        <v>26</v>
      </c>
      <c r="H117" s="69" t="s">
        <v>26</v>
      </c>
      <c r="I117" s="69" t="s">
        <v>377</v>
      </c>
      <c r="J117" s="69" t="s">
        <v>29</v>
      </c>
      <c r="K117" s="69" t="s">
        <v>29</v>
      </c>
      <c r="L117" s="69" t="s">
        <v>29</v>
      </c>
      <c r="M117" s="69" t="s">
        <v>377</v>
      </c>
      <c r="N117" s="170" t="s">
        <v>585</v>
      </c>
      <c r="O117" s="170" t="s">
        <v>585</v>
      </c>
      <c r="P117" s="190" t="s">
        <v>585</v>
      </c>
      <c r="Q117" s="55" t="s">
        <v>585</v>
      </c>
      <c r="R117" s="200">
        <v>45841</v>
      </c>
      <c r="S117" s="175"/>
      <c r="T117" s="178"/>
      <c r="U117" s="178"/>
    </row>
    <row r="118" spans="1:21" ht="30" x14ac:dyDescent="0.25">
      <c r="A118" s="209" t="s">
        <v>740</v>
      </c>
      <c r="B118" s="121" t="s">
        <v>125</v>
      </c>
      <c r="C118" s="70" t="s">
        <v>23</v>
      </c>
      <c r="D118" s="98" t="s">
        <v>22</v>
      </c>
      <c r="E118" s="70" t="s">
        <v>650</v>
      </c>
      <c r="F118" s="77" t="s">
        <v>168</v>
      </c>
      <c r="G118" s="69" t="s">
        <v>26</v>
      </c>
      <c r="H118" s="69" t="s">
        <v>26</v>
      </c>
      <c r="I118" s="69" t="s">
        <v>377</v>
      </c>
      <c r="J118" s="69" t="s">
        <v>29</v>
      </c>
      <c r="K118" s="69" t="s">
        <v>29</v>
      </c>
      <c r="L118" s="69" t="s">
        <v>29</v>
      </c>
      <c r="M118" s="69" t="s">
        <v>377</v>
      </c>
      <c r="N118" s="170"/>
      <c r="O118" s="77" t="s">
        <v>18</v>
      </c>
      <c r="P118" s="71" t="s">
        <v>370</v>
      </c>
      <c r="Q118" s="69" t="s">
        <v>46</v>
      </c>
      <c r="R118" s="200">
        <v>45841</v>
      </c>
      <c r="S118" s="175"/>
      <c r="T118" s="178"/>
      <c r="U118" s="178"/>
    </row>
    <row r="119" spans="1:21" ht="30" x14ac:dyDescent="0.25">
      <c r="A119" s="209" t="s">
        <v>740</v>
      </c>
      <c r="B119" s="121" t="s">
        <v>130</v>
      </c>
      <c r="C119" s="70" t="s">
        <v>23</v>
      </c>
      <c r="D119" s="98" t="s">
        <v>22</v>
      </c>
      <c r="E119" s="70" t="s">
        <v>657</v>
      </c>
      <c r="F119" s="77" t="s">
        <v>163</v>
      </c>
      <c r="G119" s="69" t="s">
        <v>26</v>
      </c>
      <c r="H119" s="69" t="s">
        <v>26</v>
      </c>
      <c r="I119" s="69" t="s">
        <v>377</v>
      </c>
      <c r="J119" s="69" t="s">
        <v>29</v>
      </c>
      <c r="K119" s="69" t="s">
        <v>29</v>
      </c>
      <c r="L119" s="69" t="s">
        <v>29</v>
      </c>
      <c r="M119" s="69" t="s">
        <v>377</v>
      </c>
      <c r="N119" s="77" t="s">
        <v>132</v>
      </c>
      <c r="O119" s="77" t="s">
        <v>158</v>
      </c>
      <c r="P119" s="71" t="s">
        <v>370</v>
      </c>
      <c r="Q119" s="69" t="s">
        <v>46</v>
      </c>
      <c r="R119" s="200">
        <v>45841</v>
      </c>
      <c r="S119" s="175"/>
      <c r="T119" s="178"/>
      <c r="U119" s="178"/>
    </row>
    <row r="120" spans="1:21" ht="30" x14ac:dyDescent="0.25">
      <c r="A120" s="209" t="s">
        <v>740</v>
      </c>
      <c r="B120" s="121" t="s">
        <v>131</v>
      </c>
      <c r="C120" s="70" t="s">
        <v>23</v>
      </c>
      <c r="D120" s="98" t="s">
        <v>22</v>
      </c>
      <c r="E120" s="70" t="s">
        <v>650</v>
      </c>
      <c r="F120" s="77" t="s">
        <v>170</v>
      </c>
      <c r="G120" s="69" t="s">
        <v>26</v>
      </c>
      <c r="H120" s="69" t="s">
        <v>26</v>
      </c>
      <c r="I120" s="69" t="s">
        <v>377</v>
      </c>
      <c r="J120" s="69" t="s">
        <v>29</v>
      </c>
      <c r="K120" s="69" t="s">
        <v>29</v>
      </c>
      <c r="L120" s="69" t="s">
        <v>29</v>
      </c>
      <c r="M120" s="69" t="s">
        <v>377</v>
      </c>
      <c r="N120" s="77" t="s">
        <v>30</v>
      </c>
      <c r="O120" s="77" t="s">
        <v>158</v>
      </c>
      <c r="P120" s="71" t="s">
        <v>370</v>
      </c>
      <c r="Q120" s="69" t="s">
        <v>46</v>
      </c>
      <c r="R120" s="200">
        <v>45841</v>
      </c>
      <c r="S120" s="175"/>
      <c r="T120" s="178"/>
      <c r="U120" s="178"/>
    </row>
    <row r="121" spans="1:21" ht="30" x14ac:dyDescent="0.25">
      <c r="A121" s="209" t="s">
        <v>740</v>
      </c>
      <c r="B121" s="176" t="s">
        <v>365</v>
      </c>
      <c r="C121" s="81" t="s">
        <v>23</v>
      </c>
      <c r="D121" s="98" t="s">
        <v>22</v>
      </c>
      <c r="E121" s="81" t="s">
        <v>648</v>
      </c>
      <c r="F121" s="82" t="s">
        <v>29</v>
      </c>
      <c r="G121" s="80" t="s">
        <v>26</v>
      </c>
      <c r="H121" s="80" t="s">
        <v>26</v>
      </c>
      <c r="I121" s="80" t="s">
        <v>377</v>
      </c>
      <c r="J121" s="80" t="s">
        <v>29</v>
      </c>
      <c r="K121" s="80" t="s">
        <v>29</v>
      </c>
      <c r="L121" s="80" t="s">
        <v>29</v>
      </c>
      <c r="M121" s="80" t="s">
        <v>377</v>
      </c>
      <c r="N121" s="82" t="s">
        <v>160</v>
      </c>
      <c r="O121" s="82" t="s">
        <v>138</v>
      </c>
      <c r="P121" s="177" t="s">
        <v>370</v>
      </c>
      <c r="Q121" s="80" t="s">
        <v>24</v>
      </c>
      <c r="R121" s="220">
        <v>45841</v>
      </c>
      <c r="S121" s="175"/>
      <c r="T121" s="178"/>
      <c r="U121" s="178"/>
    </row>
    <row r="122" spans="1:21" ht="30" x14ac:dyDescent="0.25">
      <c r="A122" s="209" t="s">
        <v>740</v>
      </c>
      <c r="B122" s="121" t="s">
        <v>358</v>
      </c>
      <c r="C122" s="70" t="s">
        <v>23</v>
      </c>
      <c r="D122" s="98" t="s">
        <v>22</v>
      </c>
      <c r="E122" s="70" t="s">
        <v>650</v>
      </c>
      <c r="F122" s="77" t="s">
        <v>29</v>
      </c>
      <c r="G122" s="69" t="s">
        <v>26</v>
      </c>
      <c r="H122" s="69" t="s">
        <v>26</v>
      </c>
      <c r="I122" s="69" t="s">
        <v>377</v>
      </c>
      <c r="J122" s="69" t="s">
        <v>29</v>
      </c>
      <c r="K122" s="69" t="s">
        <v>29</v>
      </c>
      <c r="L122" s="69" t="s">
        <v>29</v>
      </c>
      <c r="M122" s="69" t="s">
        <v>377</v>
      </c>
      <c r="N122" s="77" t="s">
        <v>91</v>
      </c>
      <c r="O122" s="77" t="s">
        <v>158</v>
      </c>
      <c r="P122" s="71" t="s">
        <v>370</v>
      </c>
      <c r="Q122" s="69" t="s">
        <v>29</v>
      </c>
      <c r="R122" s="76">
        <v>45841</v>
      </c>
      <c r="S122" s="175"/>
      <c r="T122" s="178"/>
      <c r="U122" s="178"/>
    </row>
    <row r="123" spans="1:21" ht="30" x14ac:dyDescent="0.25">
      <c r="A123" s="209" t="s">
        <v>740</v>
      </c>
      <c r="B123" s="121" t="s">
        <v>133</v>
      </c>
      <c r="C123" s="70" t="s">
        <v>23</v>
      </c>
      <c r="D123" s="98" t="s">
        <v>22</v>
      </c>
      <c r="E123" s="70" t="s">
        <v>648</v>
      </c>
      <c r="F123" s="77" t="s">
        <v>175</v>
      </c>
      <c r="G123" s="69" t="s">
        <v>26</v>
      </c>
      <c r="H123" s="69" t="s">
        <v>26</v>
      </c>
      <c r="I123" s="69" t="s">
        <v>377</v>
      </c>
      <c r="J123" s="69" t="s">
        <v>29</v>
      </c>
      <c r="K123" s="69" t="s">
        <v>29</v>
      </c>
      <c r="L123" s="69" t="s">
        <v>29</v>
      </c>
      <c r="M123" s="69" t="s">
        <v>377</v>
      </c>
      <c r="N123" s="77" t="s">
        <v>30</v>
      </c>
      <c r="O123" s="77" t="s">
        <v>158</v>
      </c>
      <c r="P123" s="71" t="s">
        <v>370</v>
      </c>
      <c r="Q123" s="201" t="s">
        <v>46</v>
      </c>
      <c r="R123" s="76">
        <v>45841</v>
      </c>
      <c r="S123" s="175"/>
      <c r="T123" s="178"/>
      <c r="U123" s="178"/>
    </row>
    <row r="124" spans="1:21" ht="30" x14ac:dyDescent="0.25">
      <c r="A124" s="209" t="s">
        <v>740</v>
      </c>
      <c r="B124" s="121" t="s">
        <v>134</v>
      </c>
      <c r="C124" s="70" t="s">
        <v>23</v>
      </c>
      <c r="D124" s="98" t="s">
        <v>22</v>
      </c>
      <c r="E124" s="70" t="s">
        <v>648</v>
      </c>
      <c r="F124" s="77" t="s">
        <v>166</v>
      </c>
      <c r="G124" s="69" t="s">
        <v>26</v>
      </c>
      <c r="H124" s="69" t="s">
        <v>26</v>
      </c>
      <c r="I124" s="69" t="s">
        <v>377</v>
      </c>
      <c r="J124" s="69" t="s">
        <v>29</v>
      </c>
      <c r="K124" s="69" t="s">
        <v>29</v>
      </c>
      <c r="L124" s="69" t="s">
        <v>29</v>
      </c>
      <c r="M124" s="69" t="s">
        <v>377</v>
      </c>
      <c r="N124" s="77" t="s">
        <v>21</v>
      </c>
      <c r="O124" s="77" t="s">
        <v>158</v>
      </c>
      <c r="P124" s="71" t="s">
        <v>370</v>
      </c>
      <c r="Q124" s="69" t="s">
        <v>46</v>
      </c>
      <c r="R124" s="76">
        <v>45841</v>
      </c>
      <c r="S124" s="175"/>
      <c r="T124" s="178"/>
      <c r="U124" s="178"/>
    </row>
    <row r="125" spans="1:21" ht="30" x14ac:dyDescent="0.25">
      <c r="A125" s="209" t="s">
        <v>740</v>
      </c>
      <c r="B125" s="121" t="s">
        <v>135</v>
      </c>
      <c r="C125" s="70" t="s">
        <v>23</v>
      </c>
      <c r="D125" s="98" t="s">
        <v>22</v>
      </c>
      <c r="E125" s="70" t="s">
        <v>397</v>
      </c>
      <c r="F125" s="77" t="s">
        <v>163</v>
      </c>
      <c r="G125" s="69" t="s">
        <v>26</v>
      </c>
      <c r="H125" s="69" t="s">
        <v>26</v>
      </c>
      <c r="I125" s="69" t="s">
        <v>377</v>
      </c>
      <c r="J125" s="69" t="s">
        <v>29</v>
      </c>
      <c r="K125" s="69" t="s">
        <v>29</v>
      </c>
      <c r="L125" s="69" t="s">
        <v>29</v>
      </c>
      <c r="M125" s="69" t="s">
        <v>377</v>
      </c>
      <c r="N125" s="77" t="s">
        <v>78</v>
      </c>
      <c r="O125" s="77" t="s">
        <v>158</v>
      </c>
      <c r="P125" s="71" t="s">
        <v>370</v>
      </c>
      <c r="Q125" s="69" t="s">
        <v>46</v>
      </c>
      <c r="R125" s="76">
        <v>45841</v>
      </c>
      <c r="S125" s="175"/>
      <c r="T125" s="178"/>
      <c r="U125" s="178"/>
    </row>
    <row r="126" spans="1:21" ht="30" x14ac:dyDescent="0.25">
      <c r="A126" s="209" t="s">
        <v>740</v>
      </c>
      <c r="B126" s="121" t="s">
        <v>359</v>
      </c>
      <c r="C126" s="70" t="s">
        <v>23</v>
      </c>
      <c r="D126" s="98" t="s">
        <v>22</v>
      </c>
      <c r="E126" s="70" t="s">
        <v>643</v>
      </c>
      <c r="F126" s="77" t="s">
        <v>29</v>
      </c>
      <c r="G126" s="69" t="s">
        <v>26</v>
      </c>
      <c r="H126" s="69" t="s">
        <v>26</v>
      </c>
      <c r="I126" s="69" t="s">
        <v>377</v>
      </c>
      <c r="J126" s="69" t="s">
        <v>29</v>
      </c>
      <c r="K126" s="69" t="s">
        <v>29</v>
      </c>
      <c r="L126" s="69" t="s">
        <v>29</v>
      </c>
      <c r="M126" s="69" t="s">
        <v>377</v>
      </c>
      <c r="N126" s="77" t="s">
        <v>91</v>
      </c>
      <c r="O126" s="77" t="s">
        <v>158</v>
      </c>
      <c r="P126" s="71" t="s">
        <v>370</v>
      </c>
      <c r="Q126" s="69" t="s">
        <v>46</v>
      </c>
      <c r="R126" s="76">
        <v>45841</v>
      </c>
      <c r="S126" s="175"/>
      <c r="T126" s="178"/>
      <c r="U126" s="178"/>
    </row>
    <row r="127" spans="1:21" ht="30" x14ac:dyDescent="0.25">
      <c r="A127" s="209" t="s">
        <v>740</v>
      </c>
      <c r="B127" s="121" t="s">
        <v>136</v>
      </c>
      <c r="C127" s="70" t="s">
        <v>23</v>
      </c>
      <c r="D127" s="98" t="s">
        <v>22</v>
      </c>
      <c r="E127" s="70" t="s">
        <v>397</v>
      </c>
      <c r="F127" s="77" t="s">
        <v>171</v>
      </c>
      <c r="G127" s="69" t="s">
        <v>26</v>
      </c>
      <c r="H127" s="69" t="s">
        <v>26</v>
      </c>
      <c r="I127" s="69" t="s">
        <v>377</v>
      </c>
      <c r="J127" s="69" t="s">
        <v>29</v>
      </c>
      <c r="K127" s="69" t="s">
        <v>29</v>
      </c>
      <c r="L127" s="69" t="s">
        <v>29</v>
      </c>
      <c r="M127" s="69" t="s">
        <v>377</v>
      </c>
      <c r="N127" s="77" t="s">
        <v>18</v>
      </c>
      <c r="O127" s="77" t="s">
        <v>158</v>
      </c>
      <c r="P127" s="71" t="s">
        <v>370</v>
      </c>
      <c r="Q127" s="69" t="s">
        <v>46</v>
      </c>
      <c r="R127" s="76">
        <v>45841</v>
      </c>
      <c r="S127" s="175"/>
      <c r="T127" s="178"/>
      <c r="U127" s="178"/>
    </row>
    <row r="128" spans="1:21" ht="30" x14ac:dyDescent="0.25">
      <c r="A128" s="209" t="s">
        <v>740</v>
      </c>
      <c r="B128" s="121" t="s">
        <v>137</v>
      </c>
      <c r="C128" s="70" t="s">
        <v>23</v>
      </c>
      <c r="D128" s="98" t="s">
        <v>22</v>
      </c>
      <c r="E128" s="70" t="s">
        <v>638</v>
      </c>
      <c r="F128" s="77" t="s">
        <v>170</v>
      </c>
      <c r="G128" s="69" t="s">
        <v>26</v>
      </c>
      <c r="H128" s="69" t="s">
        <v>26</v>
      </c>
      <c r="I128" s="69" t="s">
        <v>377</v>
      </c>
      <c r="J128" s="69" t="s">
        <v>29</v>
      </c>
      <c r="K128" s="69" t="s">
        <v>29</v>
      </c>
      <c r="L128" s="69" t="s">
        <v>29</v>
      </c>
      <c r="M128" s="69" t="s">
        <v>377</v>
      </c>
      <c r="N128" s="77" t="s">
        <v>30</v>
      </c>
      <c r="O128" s="77" t="s">
        <v>158</v>
      </c>
      <c r="P128" s="71" t="s">
        <v>370</v>
      </c>
      <c r="Q128" s="69" t="s">
        <v>46</v>
      </c>
      <c r="R128" s="76">
        <v>45841</v>
      </c>
      <c r="S128" s="175"/>
      <c r="T128" s="178"/>
      <c r="U128" s="178"/>
    </row>
    <row r="129" spans="1:21" ht="30" x14ac:dyDescent="0.25">
      <c r="A129" s="209" t="s">
        <v>740</v>
      </c>
      <c r="B129" s="121" t="s">
        <v>362</v>
      </c>
      <c r="C129" s="70" t="s">
        <v>23</v>
      </c>
      <c r="D129" s="98" t="s">
        <v>22</v>
      </c>
      <c r="E129" s="70" t="s">
        <v>639</v>
      </c>
      <c r="F129" s="77" t="s">
        <v>168</v>
      </c>
      <c r="G129" s="69" t="s">
        <v>26</v>
      </c>
      <c r="H129" s="69" t="s">
        <v>26</v>
      </c>
      <c r="I129" s="69" t="s">
        <v>377</v>
      </c>
      <c r="J129" s="69" t="s">
        <v>29</v>
      </c>
      <c r="K129" s="69" t="s">
        <v>29</v>
      </c>
      <c r="L129" s="69" t="s">
        <v>29</v>
      </c>
      <c r="M129" s="69" t="s">
        <v>188</v>
      </c>
      <c r="N129" s="77" t="s">
        <v>110</v>
      </c>
      <c r="O129" s="77" t="s">
        <v>158</v>
      </c>
      <c r="P129" s="71" t="s">
        <v>370</v>
      </c>
      <c r="Q129" s="69" t="s">
        <v>46</v>
      </c>
      <c r="R129" s="76">
        <v>45841</v>
      </c>
      <c r="S129" s="175"/>
      <c r="T129" s="178"/>
      <c r="U129" s="178"/>
    </row>
    <row r="130" spans="1:21" ht="30" x14ac:dyDescent="0.25">
      <c r="A130" s="209" t="s">
        <v>740</v>
      </c>
      <c r="B130" s="121" t="s">
        <v>142</v>
      </c>
      <c r="C130" s="70" t="s">
        <v>23</v>
      </c>
      <c r="D130" s="98" t="s">
        <v>22</v>
      </c>
      <c r="E130" s="70" t="s">
        <v>637</v>
      </c>
      <c r="F130" s="77" t="s">
        <v>29</v>
      </c>
      <c r="G130" s="69" t="s">
        <v>26</v>
      </c>
      <c r="H130" s="69" t="s">
        <v>26</v>
      </c>
      <c r="I130" s="69" t="s">
        <v>377</v>
      </c>
      <c r="J130" s="69" t="s">
        <v>29</v>
      </c>
      <c r="K130" s="69" t="s">
        <v>29</v>
      </c>
      <c r="L130" s="69" t="s">
        <v>29</v>
      </c>
      <c r="M130" s="69" t="s">
        <v>188</v>
      </c>
      <c r="N130" s="77" t="s">
        <v>78</v>
      </c>
      <c r="O130" s="77" t="s">
        <v>158</v>
      </c>
      <c r="P130" s="71" t="s">
        <v>370</v>
      </c>
      <c r="Q130" s="69" t="s">
        <v>46</v>
      </c>
      <c r="R130" s="76">
        <v>45841</v>
      </c>
      <c r="S130" s="175"/>
      <c r="T130" s="178"/>
      <c r="U130" s="178"/>
    </row>
    <row r="131" spans="1:21" ht="30" x14ac:dyDescent="0.25">
      <c r="A131" s="209" t="s">
        <v>740</v>
      </c>
      <c r="B131" s="121" t="s">
        <v>143</v>
      </c>
      <c r="C131" s="70" t="s">
        <v>23</v>
      </c>
      <c r="D131" s="98" t="s">
        <v>22</v>
      </c>
      <c r="E131" s="70" t="s">
        <v>636</v>
      </c>
      <c r="F131" s="77" t="s">
        <v>29</v>
      </c>
      <c r="G131" s="69" t="s">
        <v>26</v>
      </c>
      <c r="H131" s="69" t="s">
        <v>26</v>
      </c>
      <c r="I131" s="69" t="s">
        <v>377</v>
      </c>
      <c r="J131" s="69" t="s">
        <v>29</v>
      </c>
      <c r="K131" s="69" t="s">
        <v>29</v>
      </c>
      <c r="L131" s="69" t="s">
        <v>29</v>
      </c>
      <c r="M131" s="69" t="s">
        <v>188</v>
      </c>
      <c r="N131" s="77" t="s">
        <v>78</v>
      </c>
      <c r="O131" s="77" t="s">
        <v>158</v>
      </c>
      <c r="P131" s="71" t="s">
        <v>370</v>
      </c>
      <c r="Q131" s="69" t="s">
        <v>46</v>
      </c>
      <c r="R131" s="200">
        <v>45841</v>
      </c>
      <c r="S131" s="175"/>
      <c r="T131" s="178"/>
      <c r="U131" s="178"/>
    </row>
    <row r="132" spans="1:21" ht="30" x14ac:dyDescent="0.25">
      <c r="A132" s="209" t="s">
        <v>740</v>
      </c>
      <c r="B132" s="121" t="s">
        <v>144</v>
      </c>
      <c r="C132" s="70" t="s">
        <v>23</v>
      </c>
      <c r="D132" s="98" t="s">
        <v>22</v>
      </c>
      <c r="E132" s="70" t="s">
        <v>635</v>
      </c>
      <c r="F132" s="77" t="s">
        <v>29</v>
      </c>
      <c r="G132" s="69" t="s">
        <v>26</v>
      </c>
      <c r="H132" s="69" t="s">
        <v>26</v>
      </c>
      <c r="I132" s="69" t="s">
        <v>377</v>
      </c>
      <c r="J132" s="69" t="s">
        <v>29</v>
      </c>
      <c r="K132" s="69" t="s">
        <v>29</v>
      </c>
      <c r="L132" s="69" t="s">
        <v>29</v>
      </c>
      <c r="M132" s="69" t="s">
        <v>188</v>
      </c>
      <c r="N132" s="77" t="s">
        <v>30</v>
      </c>
      <c r="O132" s="77" t="s">
        <v>158</v>
      </c>
      <c r="P132" s="71" t="s">
        <v>370</v>
      </c>
      <c r="Q132" s="69" t="s">
        <v>46</v>
      </c>
      <c r="R132" s="200">
        <v>45841</v>
      </c>
      <c r="S132" s="175"/>
      <c r="T132" s="178"/>
      <c r="U132" s="178"/>
    </row>
    <row r="133" spans="1:21" ht="30" x14ac:dyDescent="0.25">
      <c r="A133" s="209" t="s">
        <v>740</v>
      </c>
      <c r="B133" s="121" t="s">
        <v>149</v>
      </c>
      <c r="C133" s="70" t="s">
        <v>23</v>
      </c>
      <c r="D133" s="98" t="s">
        <v>22</v>
      </c>
      <c r="E133" s="70" t="s">
        <v>631</v>
      </c>
      <c r="F133" s="77" t="s">
        <v>170</v>
      </c>
      <c r="G133" s="69" t="s">
        <v>26</v>
      </c>
      <c r="H133" s="69" t="s">
        <v>26</v>
      </c>
      <c r="I133" s="69" t="s">
        <v>377</v>
      </c>
      <c r="J133" s="69" t="s">
        <v>29</v>
      </c>
      <c r="K133" s="69" t="s">
        <v>29</v>
      </c>
      <c r="L133" s="69" t="s">
        <v>29</v>
      </c>
      <c r="M133" s="69" t="s">
        <v>188</v>
      </c>
      <c r="N133" s="77" t="s">
        <v>30</v>
      </c>
      <c r="O133" s="77" t="s">
        <v>158</v>
      </c>
      <c r="P133" s="71" t="s">
        <v>370</v>
      </c>
      <c r="Q133" s="69" t="s">
        <v>150</v>
      </c>
      <c r="R133" s="200">
        <v>45841</v>
      </c>
      <c r="S133" s="175"/>
      <c r="T133" s="178"/>
      <c r="U133" s="178"/>
    </row>
    <row r="134" spans="1:21" ht="30" x14ac:dyDescent="0.25">
      <c r="A134" s="209" t="s">
        <v>740</v>
      </c>
      <c r="B134" s="121" t="s">
        <v>152</v>
      </c>
      <c r="C134" s="70" t="s">
        <v>23</v>
      </c>
      <c r="D134" s="98" t="s">
        <v>22</v>
      </c>
      <c r="E134" s="70" t="s">
        <v>627</v>
      </c>
      <c r="F134" s="77" t="s">
        <v>172</v>
      </c>
      <c r="G134" s="69" t="s">
        <v>26</v>
      </c>
      <c r="H134" s="69" t="s">
        <v>26</v>
      </c>
      <c r="I134" s="69" t="s">
        <v>377</v>
      </c>
      <c r="J134" s="69" t="s">
        <v>29</v>
      </c>
      <c r="K134" s="69" t="s">
        <v>29</v>
      </c>
      <c r="L134" s="69" t="s">
        <v>29</v>
      </c>
      <c r="M134" s="69" t="s">
        <v>188</v>
      </c>
      <c r="N134" s="77" t="s">
        <v>48</v>
      </c>
      <c r="O134" s="77" t="s">
        <v>158</v>
      </c>
      <c r="P134" s="71" t="s">
        <v>370</v>
      </c>
      <c r="Q134" s="69" t="s">
        <v>150</v>
      </c>
      <c r="R134" s="200">
        <v>45841</v>
      </c>
      <c r="S134" s="175"/>
      <c r="T134" s="178"/>
      <c r="U134" s="178"/>
    </row>
    <row r="135" spans="1:21" ht="45" x14ac:dyDescent="0.25">
      <c r="A135" s="215" t="s">
        <v>876</v>
      </c>
      <c r="B135" s="121" t="s">
        <v>350</v>
      </c>
      <c r="C135" s="70" t="s">
        <v>23</v>
      </c>
      <c r="D135" s="98" t="s">
        <v>22</v>
      </c>
      <c r="E135" s="70" t="s">
        <v>615</v>
      </c>
      <c r="F135" s="77" t="s">
        <v>162</v>
      </c>
      <c r="G135" s="69" t="s">
        <v>26</v>
      </c>
      <c r="H135" s="69" t="s">
        <v>26</v>
      </c>
      <c r="I135" s="69" t="s">
        <v>377</v>
      </c>
      <c r="J135" s="69" t="s">
        <v>29</v>
      </c>
      <c r="K135" s="69" t="s">
        <v>29</v>
      </c>
      <c r="L135" s="69" t="s">
        <v>29</v>
      </c>
      <c r="M135" s="69" t="s">
        <v>377</v>
      </c>
      <c r="N135" s="77" t="s">
        <v>30</v>
      </c>
      <c r="O135" s="77" t="s">
        <v>158</v>
      </c>
      <c r="P135" s="71" t="s">
        <v>370</v>
      </c>
      <c r="Q135" s="69" t="s">
        <v>46</v>
      </c>
      <c r="R135" s="74">
        <v>45561</v>
      </c>
      <c r="S135" s="175"/>
      <c r="T135" s="178"/>
      <c r="U135" s="178"/>
    </row>
    <row r="136" spans="1:21" ht="45" x14ac:dyDescent="0.25">
      <c r="A136" s="215" t="s">
        <v>876</v>
      </c>
      <c r="B136" s="121" t="s">
        <v>360</v>
      </c>
      <c r="C136" s="70" t="s">
        <v>23</v>
      </c>
      <c r="D136" s="98" t="s">
        <v>22</v>
      </c>
      <c r="E136" s="70" t="s">
        <v>617</v>
      </c>
      <c r="F136" s="77" t="s">
        <v>29</v>
      </c>
      <c r="G136" s="69" t="s">
        <v>26</v>
      </c>
      <c r="H136" s="69" t="s">
        <v>26</v>
      </c>
      <c r="I136" s="69" t="s">
        <v>377</v>
      </c>
      <c r="J136" s="69" t="s">
        <v>29</v>
      </c>
      <c r="K136" s="69" t="s">
        <v>29</v>
      </c>
      <c r="L136" s="69" t="s">
        <v>29</v>
      </c>
      <c r="M136" s="69" t="s">
        <v>377</v>
      </c>
      <c r="N136" s="77" t="s">
        <v>138</v>
      </c>
      <c r="O136" s="77" t="s">
        <v>158</v>
      </c>
      <c r="P136" s="71" t="s">
        <v>370</v>
      </c>
      <c r="Q136" s="69" t="s">
        <v>29</v>
      </c>
      <c r="R136" s="74">
        <v>45561</v>
      </c>
      <c r="S136" s="175"/>
      <c r="T136" s="178"/>
      <c r="U136" s="178"/>
    </row>
    <row r="137" spans="1:21" ht="45" x14ac:dyDescent="0.25">
      <c r="A137" s="215" t="s">
        <v>876</v>
      </c>
      <c r="B137" s="121" t="s">
        <v>361</v>
      </c>
      <c r="C137" s="70" t="s">
        <v>23</v>
      </c>
      <c r="D137" s="98" t="s">
        <v>22</v>
      </c>
      <c r="E137" s="70" t="s">
        <v>611</v>
      </c>
      <c r="F137" s="77" t="s">
        <v>167</v>
      </c>
      <c r="G137" s="69" t="s">
        <v>26</v>
      </c>
      <c r="H137" s="69" t="s">
        <v>26</v>
      </c>
      <c r="I137" s="69" t="s">
        <v>377</v>
      </c>
      <c r="J137" s="69" t="s">
        <v>29</v>
      </c>
      <c r="K137" s="69" t="s">
        <v>29</v>
      </c>
      <c r="L137" s="69" t="s">
        <v>29</v>
      </c>
      <c r="M137" s="69" t="s">
        <v>377</v>
      </c>
      <c r="N137" s="77" t="s">
        <v>138</v>
      </c>
      <c r="O137" s="77" t="s">
        <v>158</v>
      </c>
      <c r="P137" s="71" t="s">
        <v>370</v>
      </c>
      <c r="Q137" s="69" t="s">
        <v>29</v>
      </c>
      <c r="R137" s="74">
        <v>45561</v>
      </c>
      <c r="S137" s="175"/>
      <c r="T137" s="178"/>
      <c r="U137" s="178"/>
    </row>
    <row r="138" spans="1:21" ht="60" x14ac:dyDescent="0.25">
      <c r="A138" s="215" t="s">
        <v>876</v>
      </c>
      <c r="B138" s="121" t="s">
        <v>112</v>
      </c>
      <c r="C138" s="70" t="s">
        <v>23</v>
      </c>
      <c r="D138" s="98" t="s">
        <v>22</v>
      </c>
      <c r="E138" s="70" t="s">
        <v>650</v>
      </c>
      <c r="F138" s="201" t="s">
        <v>163</v>
      </c>
      <c r="G138" s="69" t="s">
        <v>26</v>
      </c>
      <c r="H138" s="69" t="s">
        <v>26</v>
      </c>
      <c r="I138" s="69" t="s">
        <v>377</v>
      </c>
      <c r="J138" s="69" t="s">
        <v>29</v>
      </c>
      <c r="K138" s="69" t="s">
        <v>29</v>
      </c>
      <c r="L138" s="69" t="s">
        <v>29</v>
      </c>
      <c r="M138" s="69" t="s">
        <v>377</v>
      </c>
      <c r="N138" s="122" t="s">
        <v>30</v>
      </c>
      <c r="O138" s="146" t="s">
        <v>158</v>
      </c>
      <c r="P138" s="71" t="s">
        <v>370</v>
      </c>
      <c r="Q138" s="122" t="s">
        <v>46</v>
      </c>
      <c r="R138" s="200">
        <v>45561</v>
      </c>
      <c r="S138" s="164"/>
      <c r="T138" s="178"/>
      <c r="U138" s="178"/>
    </row>
    <row r="139" spans="1:21" ht="45" x14ac:dyDescent="0.25">
      <c r="A139" s="215" t="s">
        <v>876</v>
      </c>
      <c r="B139" s="121" t="s">
        <v>113</v>
      </c>
      <c r="C139" s="70" t="s">
        <v>23</v>
      </c>
      <c r="D139" s="98" t="s">
        <v>22</v>
      </c>
      <c r="E139" s="70" t="s">
        <v>639</v>
      </c>
      <c r="F139" s="201" t="s">
        <v>162</v>
      </c>
      <c r="G139" s="69" t="s">
        <v>26</v>
      </c>
      <c r="H139" s="69" t="s">
        <v>26</v>
      </c>
      <c r="I139" s="69" t="s">
        <v>377</v>
      </c>
      <c r="J139" s="69" t="s">
        <v>29</v>
      </c>
      <c r="K139" s="69" t="s">
        <v>29</v>
      </c>
      <c r="L139" s="69" t="s">
        <v>29</v>
      </c>
      <c r="M139" s="69" t="s">
        <v>377</v>
      </c>
      <c r="N139" s="122" t="s">
        <v>30</v>
      </c>
      <c r="O139" s="146" t="s">
        <v>158</v>
      </c>
      <c r="P139" s="71" t="s">
        <v>370</v>
      </c>
      <c r="Q139" s="122" t="s">
        <v>46</v>
      </c>
      <c r="R139" s="200">
        <v>45561</v>
      </c>
      <c r="S139" s="164"/>
      <c r="T139" s="178"/>
      <c r="U139" s="178"/>
    </row>
    <row r="140" spans="1:21" ht="60" x14ac:dyDescent="0.25">
      <c r="A140" s="215" t="s">
        <v>876</v>
      </c>
      <c r="B140" s="176" t="s">
        <v>114</v>
      </c>
      <c r="C140" s="81" t="s">
        <v>23</v>
      </c>
      <c r="D140" s="98" t="s">
        <v>22</v>
      </c>
      <c r="E140" s="81" t="s">
        <v>638</v>
      </c>
      <c r="F140" s="80" t="s">
        <v>164</v>
      </c>
      <c r="G140" s="80" t="s">
        <v>26</v>
      </c>
      <c r="H140" s="80" t="s">
        <v>26</v>
      </c>
      <c r="I140" s="80" t="s">
        <v>377</v>
      </c>
      <c r="J140" s="80" t="s">
        <v>29</v>
      </c>
      <c r="K140" s="80" t="s">
        <v>29</v>
      </c>
      <c r="L140" s="80" t="s">
        <v>29</v>
      </c>
      <c r="M140" s="80" t="s">
        <v>377</v>
      </c>
      <c r="N140" s="216" t="s">
        <v>30</v>
      </c>
      <c r="O140" s="217" t="s">
        <v>158</v>
      </c>
      <c r="P140" s="177" t="s">
        <v>370</v>
      </c>
      <c r="Q140" s="216" t="s">
        <v>46</v>
      </c>
      <c r="R140" s="220">
        <v>45561</v>
      </c>
      <c r="S140" s="164"/>
      <c r="T140" s="178"/>
      <c r="U140" s="178"/>
    </row>
    <row r="141" spans="1:21" x14ac:dyDescent="0.25">
      <c r="T141" s="178"/>
      <c r="U141" s="178"/>
    </row>
    <row r="142" spans="1:21" x14ac:dyDescent="0.25">
      <c r="T142" s="178"/>
      <c r="U142" s="178"/>
    </row>
    <row r="143" spans="1:21" x14ac:dyDescent="0.25">
      <c r="T143" s="178"/>
      <c r="U143" s="178"/>
    </row>
    <row r="144" spans="1:21" x14ac:dyDescent="0.25">
      <c r="T144" s="178"/>
      <c r="U144" s="178"/>
    </row>
    <row r="145" spans="20:21" s="4" customFormat="1" x14ac:dyDescent="0.25">
      <c r="T145" s="178"/>
      <c r="U145" s="178"/>
    </row>
    <row r="146" spans="20:21" s="4" customFormat="1" x14ac:dyDescent="0.25">
      <c r="T146" s="178"/>
      <c r="U146" s="178"/>
    </row>
    <row r="147" spans="20:21" s="4" customFormat="1" x14ac:dyDescent="0.25">
      <c r="T147" s="178"/>
      <c r="U147" s="178"/>
    </row>
    <row r="148" spans="20:21" s="4" customFormat="1" x14ac:dyDescent="0.25">
      <c r="T148" s="178"/>
      <c r="U148" s="178"/>
    </row>
    <row r="149" spans="20:21" s="4" customFormat="1" x14ac:dyDescent="0.25">
      <c r="T149" s="178"/>
      <c r="U149" s="178"/>
    </row>
    <row r="150" spans="20:21" s="4" customFormat="1" x14ac:dyDescent="0.25">
      <c r="T150" s="178"/>
      <c r="U150" s="178"/>
    </row>
    <row r="151" spans="20:21" s="4" customFormat="1" x14ac:dyDescent="0.25">
      <c r="T151" s="178"/>
      <c r="U151" s="178"/>
    </row>
    <row r="152" spans="20:21" s="4" customFormat="1" x14ac:dyDescent="0.25">
      <c r="T152" s="178"/>
      <c r="U152" s="178"/>
    </row>
    <row r="153" spans="20:21" s="4" customFormat="1" x14ac:dyDescent="0.25">
      <c r="T153" s="178"/>
      <c r="U153" s="178"/>
    </row>
    <row r="154" spans="20:21" s="4" customFormat="1" x14ac:dyDescent="0.25">
      <c r="T154" s="178"/>
      <c r="U154" s="178"/>
    </row>
    <row r="155" spans="20:21" s="4" customFormat="1" x14ac:dyDescent="0.25">
      <c r="T155" s="178"/>
      <c r="U155" s="178"/>
    </row>
    <row r="156" spans="20:21" s="4" customFormat="1" x14ac:dyDescent="0.25">
      <c r="T156" s="178"/>
      <c r="U156" s="178"/>
    </row>
    <row r="157" spans="20:21" s="4" customFormat="1" x14ac:dyDescent="0.25">
      <c r="T157" s="178"/>
      <c r="U157" s="178"/>
    </row>
    <row r="158" spans="20:21" s="4" customFormat="1" x14ac:dyDescent="0.25">
      <c r="T158" s="178"/>
      <c r="U158" s="178"/>
    </row>
    <row r="159" spans="20:21" s="4" customFormat="1" x14ac:dyDescent="0.25">
      <c r="T159" s="178"/>
      <c r="U159" s="178"/>
    </row>
    <row r="160" spans="20:21" s="4" customFormat="1" x14ac:dyDescent="0.25">
      <c r="T160" s="178"/>
      <c r="U160" s="178"/>
    </row>
    <row r="161" spans="20:21" s="4" customFormat="1" x14ac:dyDescent="0.25">
      <c r="T161" s="178"/>
      <c r="U161" s="178"/>
    </row>
    <row r="162" spans="20:21" s="4" customFormat="1" x14ac:dyDescent="0.25">
      <c r="T162" s="178"/>
      <c r="U162" s="178"/>
    </row>
    <row r="163" spans="20:21" s="4" customFormat="1" x14ac:dyDescent="0.25">
      <c r="T163" s="178"/>
      <c r="U163" s="178"/>
    </row>
    <row r="164" spans="20:21" s="4" customFormat="1" x14ac:dyDescent="0.25">
      <c r="T164" s="178"/>
      <c r="U164" s="178"/>
    </row>
    <row r="165" spans="20:21" s="4" customFormat="1" x14ac:dyDescent="0.25">
      <c r="T165" s="178"/>
      <c r="U165" s="178"/>
    </row>
    <row r="166" spans="20:21" s="4" customFormat="1" x14ac:dyDescent="0.25">
      <c r="T166" s="178"/>
      <c r="U166" s="178"/>
    </row>
    <row r="167" spans="20:21" s="4" customFormat="1" x14ac:dyDescent="0.25">
      <c r="T167" s="178"/>
      <c r="U167" s="178"/>
    </row>
    <row r="168" spans="20:21" s="4" customFormat="1" x14ac:dyDescent="0.25">
      <c r="T168" s="178"/>
      <c r="U168" s="178"/>
    </row>
    <row r="169" spans="20:21" s="4" customFormat="1" x14ac:dyDescent="0.25">
      <c r="T169" s="178"/>
      <c r="U169" s="178"/>
    </row>
    <row r="170" spans="20:21" s="4" customFormat="1" x14ac:dyDescent="0.25">
      <c r="T170" s="178"/>
      <c r="U170" s="178"/>
    </row>
    <row r="171" spans="20:21" s="4" customFormat="1" x14ac:dyDescent="0.25">
      <c r="T171" s="178"/>
      <c r="U171" s="178"/>
    </row>
    <row r="172" spans="20:21" s="4" customFormat="1" x14ac:dyDescent="0.25">
      <c r="T172" s="178"/>
      <c r="U172" s="178"/>
    </row>
    <row r="173" spans="20:21" s="4" customFormat="1" x14ac:dyDescent="0.25">
      <c r="T173" s="178"/>
      <c r="U173" s="178"/>
    </row>
    <row r="174" spans="20:21" s="4" customFormat="1" x14ac:dyDescent="0.25">
      <c r="T174" s="178"/>
      <c r="U174" s="178"/>
    </row>
    <row r="175" spans="20:21" s="4" customFormat="1" x14ac:dyDescent="0.25">
      <c r="T175" s="178"/>
      <c r="U175" s="178"/>
    </row>
    <row r="176" spans="20:21" s="4" customFormat="1" x14ac:dyDescent="0.25">
      <c r="T176" s="178"/>
      <c r="U176" s="178"/>
    </row>
    <row r="177" spans="20:21" s="4" customFormat="1" x14ac:dyDescent="0.25">
      <c r="T177" s="178"/>
      <c r="U177" s="178"/>
    </row>
    <row r="178" spans="20:21" s="4" customFormat="1" x14ac:dyDescent="0.25">
      <c r="T178" s="178"/>
      <c r="U178" s="178"/>
    </row>
    <row r="179" spans="20:21" s="4" customFormat="1" x14ac:dyDescent="0.25">
      <c r="T179" s="178"/>
      <c r="U179" s="178"/>
    </row>
    <row r="180" spans="20:21" s="4" customFormat="1" x14ac:dyDescent="0.25">
      <c r="T180" s="178"/>
      <c r="U180" s="178"/>
    </row>
    <row r="181" spans="20:21" s="4" customFormat="1" x14ac:dyDescent="0.25">
      <c r="T181" s="178"/>
      <c r="U181" s="178"/>
    </row>
    <row r="182" spans="20:21" s="4" customFormat="1" x14ac:dyDescent="0.25">
      <c r="T182" s="178"/>
      <c r="U182" s="178"/>
    </row>
    <row r="183" spans="20:21" s="4" customFormat="1" x14ac:dyDescent="0.25">
      <c r="T183" s="178"/>
      <c r="U183" s="178"/>
    </row>
    <row r="184" spans="20:21" s="4" customFormat="1" x14ac:dyDescent="0.25">
      <c r="T184" s="178"/>
      <c r="U184" s="178"/>
    </row>
    <row r="185" spans="20:21" s="4" customFormat="1" x14ac:dyDescent="0.25">
      <c r="T185" s="178"/>
      <c r="U185" s="178"/>
    </row>
    <row r="186" spans="20:21" s="4" customFormat="1" x14ac:dyDescent="0.25">
      <c r="T186" s="178"/>
      <c r="U186" s="178"/>
    </row>
    <row r="187" spans="20:21" s="4" customFormat="1" x14ac:dyDescent="0.25">
      <c r="T187" s="178"/>
      <c r="U187" s="178"/>
    </row>
    <row r="188" spans="20:21" s="4" customFormat="1" x14ac:dyDescent="0.25">
      <c r="T188" s="178"/>
      <c r="U188" s="178"/>
    </row>
    <row r="189" spans="20:21" s="4" customFormat="1" x14ac:dyDescent="0.25">
      <c r="T189" s="178"/>
      <c r="U189" s="178"/>
    </row>
    <row r="190" spans="20:21" s="4" customFormat="1" x14ac:dyDescent="0.25">
      <c r="T190" s="178"/>
      <c r="U190" s="178"/>
    </row>
    <row r="191" spans="20:21" s="4" customFormat="1" x14ac:dyDescent="0.25">
      <c r="T191" s="178"/>
      <c r="U191" s="178"/>
    </row>
    <row r="192" spans="20:21" s="4" customFormat="1" x14ac:dyDescent="0.25">
      <c r="T192" s="178"/>
      <c r="U192" s="178"/>
    </row>
    <row r="193" spans="20:21" s="4" customFormat="1" x14ac:dyDescent="0.25">
      <c r="T193" s="178"/>
      <c r="U193" s="178"/>
    </row>
    <row r="194" spans="20:21" s="4" customFormat="1" x14ac:dyDescent="0.25">
      <c r="T194" s="178"/>
      <c r="U194" s="178"/>
    </row>
    <row r="195" spans="20:21" s="4" customFormat="1" x14ac:dyDescent="0.25">
      <c r="T195" s="178"/>
      <c r="U195" s="178"/>
    </row>
  </sheetData>
  <conditionalFormatting sqref="O35:O37 O141:O1048576 P72:P76 O39:O71 N34:O34 O1:O9 O11:O33 O84:O100 P101:P114 O115:O121">
    <cfRule type="cellIs" dxfId="123" priority="41" operator="equal">
      <formula>"?"</formula>
    </cfRule>
  </conditionalFormatting>
  <conditionalFormatting sqref="P5:Q5">
    <cfRule type="cellIs" dxfId="122" priority="33" operator="equal">
      <formula>"?"</formula>
    </cfRule>
  </conditionalFormatting>
  <conditionalFormatting sqref="N9">
    <cfRule type="cellIs" dxfId="121" priority="32" operator="equal">
      <formula>"?"</formula>
    </cfRule>
  </conditionalFormatting>
  <conditionalFormatting sqref="N5">
    <cfRule type="cellIs" dxfId="120" priority="34" operator="equal">
      <formula>"?"</formula>
    </cfRule>
  </conditionalFormatting>
  <conditionalFormatting sqref="P10">
    <cfRule type="cellIs" dxfId="119" priority="31" operator="equal">
      <formula>"?"</formula>
    </cfRule>
  </conditionalFormatting>
  <conditionalFormatting sqref="N20">
    <cfRule type="cellIs" dxfId="118" priority="29" operator="equal">
      <formula>"?"</formula>
    </cfRule>
  </conditionalFormatting>
  <conditionalFormatting sqref="Q20">
    <cfRule type="cellIs" dxfId="117" priority="28" operator="equal">
      <formula>"?"</formula>
    </cfRule>
  </conditionalFormatting>
  <conditionalFormatting sqref="Q34">
    <cfRule type="cellIs" dxfId="116" priority="25" operator="equal">
      <formula>"?"</formula>
    </cfRule>
  </conditionalFormatting>
  <conditionalFormatting sqref="N38">
    <cfRule type="cellIs" dxfId="115" priority="24" operator="equal">
      <formula>"?"</formula>
    </cfRule>
  </conditionalFormatting>
  <conditionalFormatting sqref="Q38">
    <cfRule type="cellIs" dxfId="114" priority="23" operator="equal">
      <formula>"?"</formula>
    </cfRule>
  </conditionalFormatting>
  <conditionalFormatting sqref="O38">
    <cfRule type="cellIs" dxfId="113" priority="22" operator="equal">
      <formula>"?"</formula>
    </cfRule>
  </conditionalFormatting>
  <conditionalFormatting sqref="N90">
    <cfRule type="cellIs" dxfId="112" priority="2" operator="equal">
      <formula>"?"</formula>
    </cfRule>
  </conditionalFormatting>
  <conditionalFormatting sqref="P90:Q90">
    <cfRule type="cellIs" dxfId="111" priority="1" operator="equal">
      <formula>"?"</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C494AE8-86CD-47DE-87BE-B45A26E45B01}">
          <x14:formula1>
            <xm:f>'Liste à choix'!$B$3:$B$28</xm:f>
          </x14:formula1>
          <xm:sqref>A2:A140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FF3BC-3BDB-4FB2-AB98-DD4D70B47F38}">
  <sheetPr>
    <tabColor rgb="FF00B050"/>
  </sheetPr>
  <dimension ref="A1:AF146"/>
  <sheetViews>
    <sheetView zoomScale="70" zoomScaleNormal="70" workbookViewId="0">
      <pane xSplit="2" ySplit="1" topLeftCell="C36" activePane="bottomRight" state="frozen"/>
      <selection pane="topRight" activeCell="C1" sqref="C1"/>
      <selection pane="bottomLeft" activeCell="A2" sqref="A2"/>
      <selection pane="bottomRight" activeCell="O42" sqref="O42"/>
    </sheetView>
  </sheetViews>
  <sheetFormatPr baseColWidth="10" defaultRowHeight="15" x14ac:dyDescent="0.25"/>
  <cols>
    <col min="1" max="1" width="32" customWidth="1"/>
    <col min="2" max="2" width="48.7109375" style="160" customWidth="1"/>
    <col min="3" max="3" width="32" customWidth="1"/>
    <col min="4" max="4" width="47" customWidth="1"/>
    <col min="5" max="5" width="32" customWidth="1"/>
    <col min="7" max="7" width="52.85546875" customWidth="1"/>
    <col min="8" max="8" width="39.85546875" customWidth="1"/>
    <col min="9" max="9" width="38.28515625" customWidth="1"/>
    <col min="10" max="10" width="29" customWidth="1"/>
    <col min="11" max="11" width="49.140625" customWidth="1"/>
    <col min="12" max="12" width="18.5703125" customWidth="1"/>
    <col min="13" max="13" width="37" customWidth="1"/>
    <col min="14" max="14" width="40.42578125" style="29" customWidth="1"/>
    <col min="15" max="15" width="26.7109375" style="45" customWidth="1"/>
    <col min="16" max="16" width="26.7109375" customWidth="1"/>
    <col min="17" max="17" width="24" customWidth="1"/>
    <col min="18" max="18" width="19.5703125" customWidth="1"/>
    <col min="19" max="19" width="39.28515625" style="45" customWidth="1"/>
    <col min="20" max="20" width="39.85546875" customWidth="1"/>
    <col min="21" max="21" width="20.140625" customWidth="1"/>
    <col min="22" max="22" width="23.5703125" customWidth="1"/>
    <col min="23" max="23" width="24.7109375" customWidth="1"/>
  </cols>
  <sheetData>
    <row r="1" spans="1:32" s="65" customFormat="1" ht="78.75" customHeight="1" thickBot="1" x14ac:dyDescent="0.3">
      <c r="A1" s="93" t="s">
        <v>0</v>
      </c>
      <c r="B1" s="89" t="s">
        <v>14</v>
      </c>
      <c r="C1" s="86" t="s">
        <v>516</v>
      </c>
      <c r="D1" s="86" t="s">
        <v>31</v>
      </c>
      <c r="E1" s="86" t="s">
        <v>379</v>
      </c>
      <c r="F1" s="86" t="s">
        <v>153</v>
      </c>
      <c r="G1" s="90" t="s">
        <v>16</v>
      </c>
      <c r="H1" s="90" t="s">
        <v>15</v>
      </c>
      <c r="I1" s="90" t="s">
        <v>556</v>
      </c>
      <c r="J1" s="91" t="s">
        <v>182</v>
      </c>
      <c r="K1" s="91" t="s">
        <v>183</v>
      </c>
      <c r="L1" s="91" t="s">
        <v>184</v>
      </c>
      <c r="M1" s="92" t="s">
        <v>557</v>
      </c>
      <c r="N1" s="92" t="s">
        <v>692</v>
      </c>
      <c r="O1" s="11" t="s">
        <v>895</v>
      </c>
      <c r="P1" s="11" t="s">
        <v>896</v>
      </c>
      <c r="Q1" s="11" t="s">
        <v>13</v>
      </c>
      <c r="R1" s="86" t="s">
        <v>180</v>
      </c>
      <c r="S1" s="94" t="s">
        <v>187</v>
      </c>
      <c r="U1" s="66"/>
      <c r="V1" s="66"/>
      <c r="W1" s="66"/>
      <c r="X1" s="66"/>
      <c r="Y1" s="66"/>
      <c r="Z1" s="66"/>
      <c r="AA1" s="66"/>
      <c r="AB1" s="66"/>
      <c r="AC1" s="66"/>
      <c r="AD1" s="66"/>
      <c r="AE1" s="66"/>
      <c r="AF1" s="66"/>
    </row>
    <row r="2" spans="1:32" ht="30" x14ac:dyDescent="0.25">
      <c r="A2" s="187" t="s">
        <v>5</v>
      </c>
      <c r="B2" s="37" t="s">
        <v>803</v>
      </c>
      <c r="C2" s="103" t="s">
        <v>23</v>
      </c>
      <c r="D2" s="98" t="s">
        <v>22</v>
      </c>
      <c r="E2" s="103" t="s">
        <v>397</v>
      </c>
      <c r="F2" s="72" t="s">
        <v>29</v>
      </c>
      <c r="G2" s="72" t="s">
        <v>26</v>
      </c>
      <c r="H2" s="69" t="s">
        <v>26</v>
      </c>
      <c r="I2" s="202" t="s">
        <v>879</v>
      </c>
      <c r="J2" s="69" t="s">
        <v>29</v>
      </c>
      <c r="K2" s="69" t="s">
        <v>29</v>
      </c>
      <c r="L2" s="69" t="s">
        <v>29</v>
      </c>
      <c r="M2" s="72" t="s">
        <v>804</v>
      </c>
      <c r="N2" s="202" t="s">
        <v>881</v>
      </c>
      <c r="O2" s="83" t="s">
        <v>20</v>
      </c>
      <c r="P2" s="69" t="s">
        <v>30</v>
      </c>
      <c r="Q2" s="192" t="s">
        <v>370</v>
      </c>
      <c r="R2" s="72" t="s">
        <v>396</v>
      </c>
      <c r="S2" s="193">
        <v>45841</v>
      </c>
      <c r="U2" s="17"/>
      <c r="V2" s="17"/>
      <c r="W2" s="17"/>
      <c r="X2" s="17"/>
      <c r="Y2" s="17"/>
      <c r="Z2" s="17"/>
      <c r="AA2" s="17"/>
      <c r="AB2" s="17"/>
      <c r="AC2" s="17"/>
      <c r="AD2" s="17"/>
      <c r="AE2" s="17"/>
      <c r="AF2" s="17"/>
    </row>
    <row r="3" spans="1:32" ht="30" x14ac:dyDescent="0.25">
      <c r="A3" s="167" t="s">
        <v>5</v>
      </c>
      <c r="B3" s="36" t="s">
        <v>805</v>
      </c>
      <c r="C3" s="70" t="s">
        <v>23</v>
      </c>
      <c r="D3" s="98" t="s">
        <v>22</v>
      </c>
      <c r="E3" s="70" t="s">
        <v>397</v>
      </c>
      <c r="F3" s="69" t="s">
        <v>29</v>
      </c>
      <c r="G3" s="69" t="s">
        <v>26</v>
      </c>
      <c r="H3" s="69" t="s">
        <v>26</v>
      </c>
      <c r="I3" s="202" t="s">
        <v>879</v>
      </c>
      <c r="J3" s="69" t="s">
        <v>29</v>
      </c>
      <c r="K3" s="69" t="s">
        <v>29</v>
      </c>
      <c r="L3" s="69" t="s">
        <v>29</v>
      </c>
      <c r="M3" s="72" t="s">
        <v>804</v>
      </c>
      <c r="N3" s="202" t="s">
        <v>881</v>
      </c>
      <c r="O3" s="83" t="s">
        <v>20</v>
      </c>
      <c r="P3" s="69" t="s">
        <v>30</v>
      </c>
      <c r="Q3" s="77" t="s">
        <v>370</v>
      </c>
      <c r="R3" s="69" t="s">
        <v>396</v>
      </c>
      <c r="S3" s="193">
        <v>45841</v>
      </c>
      <c r="V3" s="17"/>
      <c r="W3" s="17"/>
      <c r="X3" s="17"/>
      <c r="Y3" s="17"/>
      <c r="Z3" s="17"/>
      <c r="AA3" s="17"/>
      <c r="AB3" s="17"/>
      <c r="AC3" s="17"/>
      <c r="AD3" s="17"/>
      <c r="AE3" s="17"/>
      <c r="AF3" s="17"/>
    </row>
    <row r="4" spans="1:32" ht="30" x14ac:dyDescent="0.25">
      <c r="A4" s="167" t="s">
        <v>5</v>
      </c>
      <c r="B4" s="36" t="s">
        <v>780</v>
      </c>
      <c r="C4" s="70" t="s">
        <v>23</v>
      </c>
      <c r="D4" s="98" t="s">
        <v>22</v>
      </c>
      <c r="E4" s="70" t="s">
        <v>397</v>
      </c>
      <c r="F4" s="69" t="s">
        <v>29</v>
      </c>
      <c r="G4" s="69" t="s">
        <v>26</v>
      </c>
      <c r="H4" s="69" t="s">
        <v>26</v>
      </c>
      <c r="I4" s="202" t="s">
        <v>879</v>
      </c>
      <c r="J4" s="69" t="s">
        <v>29</v>
      </c>
      <c r="K4" s="69" t="s">
        <v>29</v>
      </c>
      <c r="L4" s="69" t="s">
        <v>29</v>
      </c>
      <c r="M4" s="72" t="s">
        <v>804</v>
      </c>
      <c r="N4" s="202" t="s">
        <v>881</v>
      </c>
      <c r="O4" s="83" t="s">
        <v>20</v>
      </c>
      <c r="P4" s="69" t="s">
        <v>30</v>
      </c>
      <c r="Q4" s="77" t="s">
        <v>370</v>
      </c>
      <c r="R4" s="69" t="s">
        <v>399</v>
      </c>
      <c r="S4" s="193">
        <v>45841</v>
      </c>
      <c r="V4" s="17"/>
      <c r="W4" s="17"/>
      <c r="X4" s="17"/>
      <c r="Y4" s="17"/>
      <c r="Z4" s="17"/>
      <c r="AA4" s="17"/>
      <c r="AB4" s="17"/>
      <c r="AC4" s="17"/>
      <c r="AD4" s="17"/>
      <c r="AE4" s="17"/>
      <c r="AF4" s="17"/>
    </row>
    <row r="5" spans="1:32" ht="30" x14ac:dyDescent="0.25">
      <c r="A5" s="167" t="s">
        <v>5</v>
      </c>
      <c r="B5" s="36" t="s">
        <v>806</v>
      </c>
      <c r="C5" s="70" t="s">
        <v>23</v>
      </c>
      <c r="D5" s="98" t="s">
        <v>22</v>
      </c>
      <c r="E5" s="70" t="s">
        <v>397</v>
      </c>
      <c r="F5" s="69" t="s">
        <v>29</v>
      </c>
      <c r="G5" s="69" t="s">
        <v>26</v>
      </c>
      <c r="H5" s="69" t="s">
        <v>26</v>
      </c>
      <c r="I5" s="202" t="s">
        <v>879</v>
      </c>
      <c r="J5" s="69" t="s">
        <v>29</v>
      </c>
      <c r="K5" s="69" t="s">
        <v>29</v>
      </c>
      <c r="L5" s="69" t="s">
        <v>29</v>
      </c>
      <c r="M5" s="72" t="s">
        <v>804</v>
      </c>
      <c r="N5" s="202" t="s">
        <v>881</v>
      </c>
      <c r="O5" s="83" t="s">
        <v>20</v>
      </c>
      <c r="P5" s="69" t="s">
        <v>30</v>
      </c>
      <c r="Q5" s="77" t="s">
        <v>370</v>
      </c>
      <c r="R5" s="69" t="s">
        <v>396</v>
      </c>
      <c r="S5" s="193">
        <v>45841</v>
      </c>
      <c r="V5" s="17"/>
      <c r="W5" s="17"/>
      <c r="X5" s="17"/>
      <c r="Y5" s="17"/>
      <c r="Z5" s="17"/>
      <c r="AA5" s="17"/>
      <c r="AB5" s="17"/>
      <c r="AC5" s="17"/>
      <c r="AD5" s="17"/>
      <c r="AE5" s="17"/>
      <c r="AF5" s="17"/>
    </row>
    <row r="6" spans="1:32" ht="30" x14ac:dyDescent="0.25">
      <c r="A6" s="167" t="s">
        <v>5</v>
      </c>
      <c r="B6" s="36" t="s">
        <v>807</v>
      </c>
      <c r="C6" s="70" t="s">
        <v>23</v>
      </c>
      <c r="D6" s="98" t="s">
        <v>22</v>
      </c>
      <c r="E6" s="70" t="s">
        <v>397</v>
      </c>
      <c r="F6" s="69" t="s">
        <v>29</v>
      </c>
      <c r="G6" s="69" t="s">
        <v>26</v>
      </c>
      <c r="H6" s="69" t="s">
        <v>26</v>
      </c>
      <c r="I6" s="202" t="s">
        <v>879</v>
      </c>
      <c r="J6" s="69" t="s">
        <v>29</v>
      </c>
      <c r="K6" s="69" t="s">
        <v>29</v>
      </c>
      <c r="L6" s="69" t="s">
        <v>29</v>
      </c>
      <c r="M6" s="72" t="s">
        <v>804</v>
      </c>
      <c r="N6" s="202" t="s">
        <v>881</v>
      </c>
      <c r="O6" s="83" t="s">
        <v>20</v>
      </c>
      <c r="P6" s="69" t="s">
        <v>30</v>
      </c>
      <c r="Q6" s="77" t="s">
        <v>370</v>
      </c>
      <c r="R6" s="69" t="s">
        <v>396</v>
      </c>
      <c r="S6" s="193">
        <v>45841</v>
      </c>
      <c r="V6" s="17"/>
      <c r="W6" s="17"/>
      <c r="X6" s="17"/>
      <c r="Y6" s="17"/>
      <c r="Z6" s="17"/>
      <c r="AA6" s="17"/>
      <c r="AB6" s="17"/>
      <c r="AC6" s="17"/>
      <c r="AD6" s="17"/>
      <c r="AE6" s="17"/>
      <c r="AF6" s="17"/>
    </row>
    <row r="7" spans="1:32" ht="30" x14ac:dyDescent="0.25">
      <c r="A7" s="167" t="s">
        <v>5</v>
      </c>
      <c r="B7" s="36" t="s">
        <v>400</v>
      </c>
      <c r="C7" s="70" t="s">
        <v>808</v>
      </c>
      <c r="D7" s="98" t="s">
        <v>809</v>
      </c>
      <c r="E7" s="70" t="s">
        <v>397</v>
      </c>
      <c r="F7" s="69" t="s">
        <v>29</v>
      </c>
      <c r="G7" s="69" t="s">
        <v>26</v>
      </c>
      <c r="H7" s="69" t="s">
        <v>26</v>
      </c>
      <c r="I7" s="202" t="s">
        <v>879</v>
      </c>
      <c r="J7" s="69" t="s">
        <v>29</v>
      </c>
      <c r="K7" s="69" t="s">
        <v>29</v>
      </c>
      <c r="L7" s="69" t="s">
        <v>29</v>
      </c>
      <c r="M7" s="72" t="s">
        <v>804</v>
      </c>
      <c r="N7" s="202" t="s">
        <v>881</v>
      </c>
      <c r="O7" s="83" t="s">
        <v>20</v>
      </c>
      <c r="P7" s="69" t="s">
        <v>30</v>
      </c>
      <c r="Q7" s="77" t="s">
        <v>370</v>
      </c>
      <c r="R7" s="69" t="s">
        <v>396</v>
      </c>
      <c r="S7" s="193">
        <v>45841</v>
      </c>
      <c r="V7" s="17"/>
      <c r="W7" s="17"/>
      <c r="X7" s="17"/>
      <c r="Y7" s="17"/>
      <c r="Z7" s="17"/>
      <c r="AA7" s="17"/>
      <c r="AB7" s="17"/>
      <c r="AC7" s="17"/>
      <c r="AD7" s="17"/>
      <c r="AE7" s="17"/>
      <c r="AF7" s="17"/>
    </row>
    <row r="8" spans="1:32" ht="30" x14ac:dyDescent="0.25">
      <c r="A8" s="167" t="s">
        <v>5</v>
      </c>
      <c r="B8" s="36" t="s">
        <v>393</v>
      </c>
      <c r="C8" s="70" t="s">
        <v>23</v>
      </c>
      <c r="D8" s="98" t="s">
        <v>22</v>
      </c>
      <c r="E8" s="70" t="s">
        <v>383</v>
      </c>
      <c r="F8" s="69" t="s">
        <v>29</v>
      </c>
      <c r="G8" s="69" t="s">
        <v>26</v>
      </c>
      <c r="H8" s="69" t="s">
        <v>26</v>
      </c>
      <c r="I8" s="72" t="s">
        <v>382</v>
      </c>
      <c r="J8" s="69" t="s">
        <v>29</v>
      </c>
      <c r="K8" s="69" t="s">
        <v>29</v>
      </c>
      <c r="L8" s="69" t="s">
        <v>29</v>
      </c>
      <c r="M8" s="72" t="s">
        <v>388</v>
      </c>
      <c r="N8" s="202" t="s">
        <v>881</v>
      </c>
      <c r="O8" s="227" t="s">
        <v>30</v>
      </c>
      <c r="P8" s="69" t="s">
        <v>49</v>
      </c>
      <c r="Q8" s="77" t="s">
        <v>370</v>
      </c>
      <c r="R8" s="69" t="s">
        <v>29</v>
      </c>
      <c r="S8" s="193">
        <v>45841</v>
      </c>
      <c r="V8" s="17"/>
      <c r="W8" s="17"/>
      <c r="X8" s="17"/>
      <c r="Y8" s="17"/>
      <c r="Z8" s="17"/>
      <c r="AA8" s="17"/>
      <c r="AB8" s="17"/>
      <c r="AC8" s="17"/>
      <c r="AD8" s="17"/>
      <c r="AE8" s="17"/>
      <c r="AF8" s="17"/>
    </row>
    <row r="9" spans="1:32" x14ac:dyDescent="0.25">
      <c r="A9" s="167" t="s">
        <v>5</v>
      </c>
      <c r="B9" s="36" t="s">
        <v>395</v>
      </c>
      <c r="C9" s="70" t="s">
        <v>23</v>
      </c>
      <c r="D9" s="98" t="s">
        <v>22</v>
      </c>
      <c r="E9" s="70" t="s">
        <v>397</v>
      </c>
      <c r="F9" s="69" t="s">
        <v>29</v>
      </c>
      <c r="G9" s="69" t="s">
        <v>26</v>
      </c>
      <c r="H9" s="69" t="s">
        <v>26</v>
      </c>
      <c r="I9" s="202" t="s">
        <v>879</v>
      </c>
      <c r="J9" s="69" t="s">
        <v>29</v>
      </c>
      <c r="K9" s="69" t="s">
        <v>29</v>
      </c>
      <c r="L9" s="69" t="s">
        <v>29</v>
      </c>
      <c r="M9" s="72" t="s">
        <v>804</v>
      </c>
      <c r="N9" s="72" t="s">
        <v>775</v>
      </c>
      <c r="O9" s="83" t="s">
        <v>20</v>
      </c>
      <c r="P9" s="227" t="s">
        <v>30</v>
      </c>
      <c r="Q9" s="77" t="s">
        <v>370</v>
      </c>
      <c r="R9" s="69" t="s">
        <v>396</v>
      </c>
      <c r="S9" s="193">
        <v>45841</v>
      </c>
      <c r="V9" s="17"/>
      <c r="W9" s="17"/>
      <c r="X9" s="17"/>
      <c r="Y9" s="17"/>
      <c r="Z9" s="17"/>
      <c r="AA9" s="17"/>
      <c r="AB9" s="17"/>
      <c r="AC9" s="17"/>
      <c r="AD9" s="17"/>
      <c r="AE9" s="17"/>
      <c r="AF9" s="17"/>
    </row>
    <row r="10" spans="1:32" ht="30" x14ac:dyDescent="0.25">
      <c r="A10" s="167" t="s">
        <v>5</v>
      </c>
      <c r="B10" s="36" t="s">
        <v>781</v>
      </c>
      <c r="C10" s="70" t="s">
        <v>808</v>
      </c>
      <c r="D10" s="98" t="s">
        <v>809</v>
      </c>
      <c r="E10" s="70" t="s">
        <v>397</v>
      </c>
      <c r="F10" s="69" t="s">
        <v>29</v>
      </c>
      <c r="G10" s="69" t="s">
        <v>26</v>
      </c>
      <c r="H10" s="69" t="s">
        <v>26</v>
      </c>
      <c r="I10" s="202" t="s">
        <v>880</v>
      </c>
      <c r="J10" s="69" t="s">
        <v>29</v>
      </c>
      <c r="K10" s="69" t="s">
        <v>29</v>
      </c>
      <c r="L10" s="69" t="s">
        <v>29</v>
      </c>
      <c r="M10" s="72" t="s">
        <v>804</v>
      </c>
      <c r="N10" s="72" t="s">
        <v>401</v>
      </c>
      <c r="O10" s="83" t="s">
        <v>20</v>
      </c>
      <c r="P10" s="227" t="s">
        <v>30</v>
      </c>
      <c r="Q10" s="77" t="s">
        <v>370</v>
      </c>
      <c r="R10" s="69" t="s">
        <v>399</v>
      </c>
      <c r="S10" s="193">
        <v>45841</v>
      </c>
      <c r="V10" s="17"/>
      <c r="W10" s="17"/>
      <c r="X10" s="17"/>
      <c r="Y10" s="17"/>
      <c r="Z10" s="17"/>
      <c r="AA10" s="17"/>
      <c r="AB10" s="17"/>
      <c r="AC10" s="17"/>
      <c r="AD10" s="17"/>
      <c r="AE10" s="17"/>
      <c r="AF10" s="17"/>
    </row>
    <row r="11" spans="1:32" ht="60" x14ac:dyDescent="0.25">
      <c r="A11" s="167" t="s">
        <v>5</v>
      </c>
      <c r="B11" s="36" t="s">
        <v>298</v>
      </c>
      <c r="C11" s="70" t="s">
        <v>23</v>
      </c>
      <c r="D11" s="98" t="s">
        <v>874</v>
      </c>
      <c r="E11" s="70" t="s">
        <v>587</v>
      </c>
      <c r="F11" s="69" t="s">
        <v>29</v>
      </c>
      <c r="G11" s="69" t="s">
        <v>588</v>
      </c>
      <c r="H11" s="69" t="s">
        <v>810</v>
      </c>
      <c r="I11" s="72" t="s">
        <v>811</v>
      </c>
      <c r="J11" s="69" t="s">
        <v>29</v>
      </c>
      <c r="K11" s="69" t="s">
        <v>29</v>
      </c>
      <c r="L11" s="69" t="s">
        <v>29</v>
      </c>
      <c r="M11" s="72" t="s">
        <v>29</v>
      </c>
      <c r="N11" s="72" t="s">
        <v>741</v>
      </c>
      <c r="O11" s="51" t="s">
        <v>897</v>
      </c>
      <c r="P11" s="69" t="s">
        <v>898</v>
      </c>
      <c r="Q11" s="77" t="s">
        <v>403</v>
      </c>
      <c r="R11" s="69" t="s">
        <v>29</v>
      </c>
      <c r="S11" s="193">
        <v>45841</v>
      </c>
      <c r="V11" s="17"/>
      <c r="W11" s="17"/>
      <c r="X11" s="17"/>
      <c r="Y11" s="17"/>
      <c r="Z11" s="17"/>
      <c r="AA11" s="17"/>
      <c r="AB11" s="17"/>
      <c r="AC11" s="17"/>
      <c r="AD11" s="17"/>
      <c r="AE11" s="17"/>
      <c r="AF11" s="17"/>
    </row>
    <row r="12" spans="1:32" x14ac:dyDescent="0.25">
      <c r="A12" s="167" t="s">
        <v>5</v>
      </c>
      <c r="B12" s="36" t="s">
        <v>394</v>
      </c>
      <c r="C12" s="70" t="s">
        <v>178</v>
      </c>
      <c r="D12" s="110" t="s">
        <v>391</v>
      </c>
      <c r="E12" s="70" t="s">
        <v>383</v>
      </c>
      <c r="F12" s="69" t="s">
        <v>29</v>
      </c>
      <c r="G12" s="69" t="s">
        <v>26</v>
      </c>
      <c r="H12" s="69" t="s">
        <v>26</v>
      </c>
      <c r="I12" s="72" t="s">
        <v>776</v>
      </c>
      <c r="J12" s="69" t="s">
        <v>29</v>
      </c>
      <c r="K12" s="69" t="s">
        <v>29</v>
      </c>
      <c r="L12" s="69" t="s">
        <v>29</v>
      </c>
      <c r="M12" s="72" t="s">
        <v>29</v>
      </c>
      <c r="N12" s="69" t="s">
        <v>776</v>
      </c>
      <c r="O12" s="227" t="s">
        <v>30</v>
      </c>
      <c r="P12" s="69" t="s">
        <v>899</v>
      </c>
      <c r="Q12" s="77" t="s">
        <v>29</v>
      </c>
      <c r="R12" s="69" t="s">
        <v>29</v>
      </c>
      <c r="S12" s="193">
        <v>45841</v>
      </c>
      <c r="V12" s="17"/>
      <c r="W12" s="17"/>
      <c r="X12" s="17"/>
      <c r="Y12" s="17"/>
      <c r="Z12" s="17"/>
      <c r="AA12" s="17"/>
      <c r="AB12" s="17"/>
      <c r="AC12" s="17"/>
      <c r="AD12" s="17"/>
      <c r="AE12" s="17"/>
      <c r="AF12" s="17"/>
    </row>
    <row r="13" spans="1:32" s="4" customFormat="1" ht="30" x14ac:dyDescent="0.25">
      <c r="A13" s="167" t="s">
        <v>5</v>
      </c>
      <c r="B13" s="36" t="s">
        <v>385</v>
      </c>
      <c r="C13" s="70" t="s">
        <v>23</v>
      </c>
      <c r="D13" s="98" t="s">
        <v>22</v>
      </c>
      <c r="E13" s="70" t="s">
        <v>383</v>
      </c>
      <c r="F13" s="72" t="s">
        <v>29</v>
      </c>
      <c r="G13" s="72" t="s">
        <v>26</v>
      </c>
      <c r="H13" s="72" t="s">
        <v>26</v>
      </c>
      <c r="I13" s="72" t="s">
        <v>387</v>
      </c>
      <c r="J13" s="72" t="s">
        <v>29</v>
      </c>
      <c r="K13" s="72" t="s">
        <v>29</v>
      </c>
      <c r="L13" s="69" t="s">
        <v>29</v>
      </c>
      <c r="M13" s="72" t="s">
        <v>387</v>
      </c>
      <c r="N13" s="202" t="s">
        <v>881</v>
      </c>
      <c r="O13" s="227" t="s">
        <v>389</v>
      </c>
      <c r="P13" s="69" t="s">
        <v>30</v>
      </c>
      <c r="Q13" s="197" t="s">
        <v>370</v>
      </c>
      <c r="R13" s="69" t="s">
        <v>29</v>
      </c>
      <c r="S13" s="193">
        <v>45841</v>
      </c>
    </row>
    <row r="14" spans="1:32" s="4" customFormat="1" ht="30" x14ac:dyDescent="0.25">
      <c r="A14" s="167" t="s">
        <v>5</v>
      </c>
      <c r="B14" s="36" t="s">
        <v>402</v>
      </c>
      <c r="C14" s="70" t="s">
        <v>23</v>
      </c>
      <c r="D14" s="98" t="s">
        <v>22</v>
      </c>
      <c r="E14" s="70" t="s">
        <v>397</v>
      </c>
      <c r="F14" s="72" t="s">
        <v>29</v>
      </c>
      <c r="G14" s="72" t="s">
        <v>26</v>
      </c>
      <c r="H14" s="72" t="s">
        <v>26</v>
      </c>
      <c r="I14" s="202" t="s">
        <v>879</v>
      </c>
      <c r="J14" s="72" t="s">
        <v>29</v>
      </c>
      <c r="K14" s="72" t="s">
        <v>29</v>
      </c>
      <c r="L14" s="69" t="s">
        <v>29</v>
      </c>
      <c r="M14" s="72" t="s">
        <v>804</v>
      </c>
      <c r="N14" s="202" t="s">
        <v>881</v>
      </c>
      <c r="O14" s="83" t="s">
        <v>20</v>
      </c>
      <c r="P14" s="227" t="s">
        <v>30</v>
      </c>
      <c r="Q14" s="197" t="s">
        <v>370</v>
      </c>
      <c r="R14" s="69" t="s">
        <v>396</v>
      </c>
      <c r="S14" s="193">
        <v>45841</v>
      </c>
    </row>
    <row r="15" spans="1:32" s="4" customFormat="1" ht="30" x14ac:dyDescent="0.25">
      <c r="A15" s="167" t="s">
        <v>5</v>
      </c>
      <c r="B15" s="36" t="s">
        <v>777</v>
      </c>
      <c r="C15" s="70" t="s">
        <v>23</v>
      </c>
      <c r="D15" s="98" t="s">
        <v>22</v>
      </c>
      <c r="E15" s="70" t="s">
        <v>397</v>
      </c>
      <c r="F15" s="72" t="s">
        <v>29</v>
      </c>
      <c r="G15" s="72" t="s">
        <v>26</v>
      </c>
      <c r="H15" s="72" t="s">
        <v>26</v>
      </c>
      <c r="I15" s="202" t="s">
        <v>879</v>
      </c>
      <c r="J15" s="72" t="s">
        <v>29</v>
      </c>
      <c r="K15" s="72" t="s">
        <v>29</v>
      </c>
      <c r="L15" s="69" t="s">
        <v>29</v>
      </c>
      <c r="M15" s="72" t="s">
        <v>804</v>
      </c>
      <c r="N15" s="202" t="s">
        <v>881</v>
      </c>
      <c r="O15" s="83" t="s">
        <v>20</v>
      </c>
      <c r="P15" s="227" t="s">
        <v>30</v>
      </c>
      <c r="Q15" s="197" t="s">
        <v>370</v>
      </c>
      <c r="R15" s="69" t="s">
        <v>399</v>
      </c>
      <c r="S15" s="193">
        <v>45841</v>
      </c>
    </row>
    <row r="16" spans="1:32" s="4" customFormat="1" ht="30" x14ac:dyDescent="0.25">
      <c r="A16" s="167" t="s">
        <v>5</v>
      </c>
      <c r="B16" s="36" t="s">
        <v>778</v>
      </c>
      <c r="C16" s="70" t="s">
        <v>23</v>
      </c>
      <c r="D16" s="98" t="s">
        <v>22</v>
      </c>
      <c r="E16" s="70" t="s">
        <v>397</v>
      </c>
      <c r="F16" s="72" t="s">
        <v>29</v>
      </c>
      <c r="G16" s="72" t="s">
        <v>26</v>
      </c>
      <c r="H16" s="72" t="s">
        <v>26</v>
      </c>
      <c r="I16" s="202" t="s">
        <v>879</v>
      </c>
      <c r="J16" s="72" t="s">
        <v>29</v>
      </c>
      <c r="K16" s="72" t="s">
        <v>29</v>
      </c>
      <c r="L16" s="69" t="s">
        <v>29</v>
      </c>
      <c r="M16" s="72" t="s">
        <v>804</v>
      </c>
      <c r="N16" s="72" t="s">
        <v>775</v>
      </c>
      <c r="O16" s="83" t="s">
        <v>20</v>
      </c>
      <c r="P16" s="227" t="s">
        <v>30</v>
      </c>
      <c r="Q16" s="197" t="s">
        <v>370</v>
      </c>
      <c r="R16" s="69" t="s">
        <v>399</v>
      </c>
      <c r="S16" s="193">
        <v>45841</v>
      </c>
    </row>
    <row r="17" spans="1:32" s="4" customFormat="1" x14ac:dyDescent="0.25">
      <c r="A17" s="187" t="s">
        <v>5</v>
      </c>
      <c r="B17" s="37" t="s">
        <v>786</v>
      </c>
      <c r="C17" s="103" t="s">
        <v>178</v>
      </c>
      <c r="D17" s="110" t="s">
        <v>391</v>
      </c>
      <c r="E17" s="103" t="s">
        <v>392</v>
      </c>
      <c r="F17" s="72" t="s">
        <v>29</v>
      </c>
      <c r="G17" s="69" t="s">
        <v>26</v>
      </c>
      <c r="H17" s="69" t="s">
        <v>26</v>
      </c>
      <c r="I17" s="72" t="s">
        <v>776</v>
      </c>
      <c r="J17" s="69" t="s">
        <v>29</v>
      </c>
      <c r="K17" s="69" t="s">
        <v>29</v>
      </c>
      <c r="L17" s="69" t="s">
        <v>29</v>
      </c>
      <c r="M17" s="72" t="s">
        <v>29</v>
      </c>
      <c r="N17" s="72" t="s">
        <v>776</v>
      </c>
      <c r="O17" s="227" t="s">
        <v>389</v>
      </c>
      <c r="P17" s="227" t="s">
        <v>30</v>
      </c>
      <c r="Q17" s="195" t="s">
        <v>29</v>
      </c>
      <c r="R17" s="69" t="s">
        <v>29</v>
      </c>
      <c r="S17" s="193">
        <v>45841</v>
      </c>
    </row>
    <row r="18" spans="1:32" s="4" customFormat="1" ht="30" x14ac:dyDescent="0.25">
      <c r="A18" s="187" t="s">
        <v>5</v>
      </c>
      <c r="B18" s="36" t="s">
        <v>784</v>
      </c>
      <c r="C18" s="70" t="s">
        <v>23</v>
      </c>
      <c r="D18" s="98" t="s">
        <v>22</v>
      </c>
      <c r="E18" s="70" t="s">
        <v>397</v>
      </c>
      <c r="F18" s="72" t="s">
        <v>29</v>
      </c>
      <c r="G18" s="69" t="s">
        <v>26</v>
      </c>
      <c r="H18" s="69" t="s">
        <v>26</v>
      </c>
      <c r="I18" s="202" t="s">
        <v>879</v>
      </c>
      <c r="J18" s="69" t="s">
        <v>29</v>
      </c>
      <c r="K18" s="69" t="s">
        <v>29</v>
      </c>
      <c r="L18" s="69" t="s">
        <v>29</v>
      </c>
      <c r="M18" s="72" t="s">
        <v>804</v>
      </c>
      <c r="N18" s="202" t="s">
        <v>881</v>
      </c>
      <c r="O18" s="83" t="s">
        <v>20</v>
      </c>
      <c r="P18" s="227" t="s">
        <v>30</v>
      </c>
      <c r="Q18" s="195" t="s">
        <v>370</v>
      </c>
      <c r="R18" s="69" t="s">
        <v>396</v>
      </c>
      <c r="S18" s="193">
        <v>45841</v>
      </c>
    </row>
    <row r="19" spans="1:32" ht="30" x14ac:dyDescent="0.25">
      <c r="A19" s="167" t="s">
        <v>5</v>
      </c>
      <c r="B19" s="36" t="s">
        <v>783</v>
      </c>
      <c r="C19" s="70" t="s">
        <v>23</v>
      </c>
      <c r="D19" s="98" t="s">
        <v>22</v>
      </c>
      <c r="E19" s="70" t="s">
        <v>397</v>
      </c>
      <c r="F19" s="69" t="s">
        <v>29</v>
      </c>
      <c r="G19" s="69" t="s">
        <v>26</v>
      </c>
      <c r="H19" s="69" t="s">
        <v>26</v>
      </c>
      <c r="I19" s="202" t="s">
        <v>879</v>
      </c>
      <c r="J19" s="69" t="s">
        <v>29</v>
      </c>
      <c r="K19" s="69" t="s">
        <v>29</v>
      </c>
      <c r="L19" s="69" t="s">
        <v>29</v>
      </c>
      <c r="M19" s="71" t="s">
        <v>804</v>
      </c>
      <c r="N19" s="202" t="s">
        <v>881</v>
      </c>
      <c r="O19" s="83" t="s">
        <v>20</v>
      </c>
      <c r="P19" s="227" t="s">
        <v>30</v>
      </c>
      <c r="Q19" s="77" t="s">
        <v>370</v>
      </c>
      <c r="R19" s="69" t="s">
        <v>396</v>
      </c>
      <c r="S19" s="194">
        <v>45841</v>
      </c>
      <c r="V19" s="17"/>
      <c r="W19" s="17"/>
      <c r="X19" s="17"/>
      <c r="Y19" s="17"/>
      <c r="Z19" s="17"/>
      <c r="AA19" s="17"/>
      <c r="AB19" s="17"/>
      <c r="AC19" s="17"/>
      <c r="AD19" s="17"/>
      <c r="AE19" s="17"/>
      <c r="AF19" s="17"/>
    </row>
    <row r="20" spans="1:32" ht="30" x14ac:dyDescent="0.25">
      <c r="A20" s="167" t="s">
        <v>5</v>
      </c>
      <c r="B20" s="36" t="s">
        <v>782</v>
      </c>
      <c r="C20" s="70" t="s">
        <v>23</v>
      </c>
      <c r="D20" s="98" t="s">
        <v>22</v>
      </c>
      <c r="E20" s="70" t="s">
        <v>397</v>
      </c>
      <c r="F20" s="69" t="s">
        <v>29</v>
      </c>
      <c r="G20" s="69" t="s">
        <v>26</v>
      </c>
      <c r="H20" s="69" t="s">
        <v>26</v>
      </c>
      <c r="I20" s="202" t="s">
        <v>879</v>
      </c>
      <c r="J20" s="69" t="s">
        <v>29</v>
      </c>
      <c r="K20" s="69" t="s">
        <v>29</v>
      </c>
      <c r="L20" s="69" t="s">
        <v>29</v>
      </c>
      <c r="M20" s="71" t="s">
        <v>804</v>
      </c>
      <c r="N20" s="202" t="s">
        <v>881</v>
      </c>
      <c r="O20" s="83" t="s">
        <v>20</v>
      </c>
      <c r="P20" s="227" t="s">
        <v>30</v>
      </c>
      <c r="Q20" s="77" t="s">
        <v>370</v>
      </c>
      <c r="R20" s="69" t="s">
        <v>396</v>
      </c>
      <c r="S20" s="194">
        <v>45841</v>
      </c>
      <c r="V20" s="17"/>
      <c r="W20" s="17"/>
      <c r="X20" s="17"/>
      <c r="Y20" s="17"/>
      <c r="Z20" s="17"/>
      <c r="AA20" s="17"/>
      <c r="AB20" s="17"/>
      <c r="AC20" s="17"/>
      <c r="AD20" s="17"/>
      <c r="AE20" s="17"/>
      <c r="AF20" s="17"/>
    </row>
    <row r="21" spans="1:32" x14ac:dyDescent="0.25">
      <c r="A21" s="167" t="s">
        <v>5</v>
      </c>
      <c r="B21" s="36" t="s">
        <v>390</v>
      </c>
      <c r="C21" s="70" t="s">
        <v>23</v>
      </c>
      <c r="D21" s="98" t="s">
        <v>22</v>
      </c>
      <c r="E21" s="70" t="s">
        <v>380</v>
      </c>
      <c r="F21" s="69" t="s">
        <v>29</v>
      </c>
      <c r="G21" s="69" t="s">
        <v>26</v>
      </c>
      <c r="H21" s="69" t="s">
        <v>26</v>
      </c>
      <c r="I21" s="69" t="s">
        <v>387</v>
      </c>
      <c r="J21" s="69" t="s">
        <v>29</v>
      </c>
      <c r="K21" s="69" t="s">
        <v>29</v>
      </c>
      <c r="L21" s="69" t="s">
        <v>29</v>
      </c>
      <c r="M21" s="69" t="s">
        <v>387</v>
      </c>
      <c r="N21" s="202" t="s">
        <v>775</v>
      </c>
      <c r="O21" s="83" t="s">
        <v>20</v>
      </c>
      <c r="P21" s="227" t="s">
        <v>30</v>
      </c>
      <c r="Q21" s="77" t="s">
        <v>370</v>
      </c>
      <c r="R21" s="69" t="s">
        <v>29</v>
      </c>
      <c r="S21" s="194">
        <v>45841</v>
      </c>
      <c r="V21" s="17"/>
      <c r="W21" s="17"/>
      <c r="X21" s="17"/>
      <c r="Y21" s="17"/>
      <c r="Z21" s="17"/>
      <c r="AA21" s="17"/>
      <c r="AB21" s="17"/>
      <c r="AC21" s="17"/>
      <c r="AD21" s="17"/>
      <c r="AE21" s="17"/>
      <c r="AF21" s="17"/>
    </row>
    <row r="22" spans="1:32" s="4" customFormat="1" ht="30" x14ac:dyDescent="0.25">
      <c r="A22" s="167" t="s">
        <v>5</v>
      </c>
      <c r="B22" s="36" t="s">
        <v>787</v>
      </c>
      <c r="C22" s="70" t="s">
        <v>788</v>
      </c>
      <c r="D22" s="196" t="s">
        <v>565</v>
      </c>
      <c r="E22" s="70" t="s">
        <v>380</v>
      </c>
      <c r="F22" s="72" t="s">
        <v>29</v>
      </c>
      <c r="G22" s="72" t="s">
        <v>789</v>
      </c>
      <c r="H22" s="72" t="s">
        <v>26</v>
      </c>
      <c r="I22" s="69" t="s">
        <v>384</v>
      </c>
      <c r="J22" s="72" t="s">
        <v>29</v>
      </c>
      <c r="K22" s="72" t="s">
        <v>29</v>
      </c>
      <c r="L22" s="69" t="s">
        <v>29</v>
      </c>
      <c r="M22" s="71" t="s">
        <v>29</v>
      </c>
      <c r="N22" s="69" t="s">
        <v>790</v>
      </c>
      <c r="O22" s="83" t="s">
        <v>20</v>
      </c>
      <c r="P22" s="227" t="s">
        <v>30</v>
      </c>
      <c r="Q22" s="197" t="s">
        <v>404</v>
      </c>
      <c r="R22" s="69" t="s">
        <v>405</v>
      </c>
      <c r="S22" s="194">
        <v>45841</v>
      </c>
    </row>
    <row r="23" spans="1:32" ht="34.5" customHeight="1" x14ac:dyDescent="0.25">
      <c r="A23" s="167" t="s">
        <v>5</v>
      </c>
      <c r="B23" s="36" t="s">
        <v>785</v>
      </c>
      <c r="C23" s="70" t="s">
        <v>23</v>
      </c>
      <c r="D23" s="98" t="s">
        <v>22</v>
      </c>
      <c r="E23" s="70" t="s">
        <v>397</v>
      </c>
      <c r="F23" s="69" t="s">
        <v>29</v>
      </c>
      <c r="G23" s="69" t="s">
        <v>26</v>
      </c>
      <c r="H23" s="69" t="s">
        <v>26</v>
      </c>
      <c r="I23" s="202" t="s">
        <v>879</v>
      </c>
      <c r="J23" s="69" t="s">
        <v>29</v>
      </c>
      <c r="K23" s="69" t="s">
        <v>29</v>
      </c>
      <c r="L23" s="69" t="s">
        <v>29</v>
      </c>
      <c r="M23" s="69" t="s">
        <v>804</v>
      </c>
      <c r="N23" s="202" t="s">
        <v>881</v>
      </c>
      <c r="O23" s="83" t="s">
        <v>20</v>
      </c>
      <c r="P23" s="227" t="s">
        <v>30</v>
      </c>
      <c r="Q23" s="77" t="s">
        <v>370</v>
      </c>
      <c r="R23" s="69" t="s">
        <v>396</v>
      </c>
      <c r="S23" s="194">
        <v>45841</v>
      </c>
      <c r="V23" s="17"/>
      <c r="W23" s="17"/>
      <c r="X23" s="17"/>
      <c r="Y23" s="17"/>
      <c r="Z23" s="17"/>
      <c r="AA23" s="17"/>
      <c r="AB23" s="17"/>
      <c r="AC23" s="17"/>
      <c r="AD23" s="17"/>
      <c r="AE23" s="17"/>
      <c r="AF23" s="17"/>
    </row>
    <row r="24" spans="1:32" s="4" customFormat="1" ht="30" x14ac:dyDescent="0.25">
      <c r="A24" s="167" t="s">
        <v>5</v>
      </c>
      <c r="B24" s="36" t="s">
        <v>779</v>
      </c>
      <c r="C24" s="70" t="s">
        <v>23</v>
      </c>
      <c r="D24" s="98" t="s">
        <v>22</v>
      </c>
      <c r="E24" s="70" t="s">
        <v>397</v>
      </c>
      <c r="F24" s="72" t="s">
        <v>29</v>
      </c>
      <c r="G24" s="72" t="s">
        <v>26</v>
      </c>
      <c r="H24" s="72" t="s">
        <v>26</v>
      </c>
      <c r="I24" s="202" t="s">
        <v>879</v>
      </c>
      <c r="J24" s="72" t="s">
        <v>29</v>
      </c>
      <c r="K24" s="72" t="s">
        <v>29</v>
      </c>
      <c r="L24" s="69" t="s">
        <v>29</v>
      </c>
      <c r="M24" s="69" t="s">
        <v>804</v>
      </c>
      <c r="N24" s="202" t="s">
        <v>881</v>
      </c>
      <c r="O24" s="83" t="s">
        <v>20</v>
      </c>
      <c r="P24" s="227" t="s">
        <v>30</v>
      </c>
      <c r="Q24" s="197" t="s">
        <v>370</v>
      </c>
      <c r="R24" s="69" t="s">
        <v>399</v>
      </c>
      <c r="S24" s="194">
        <v>45841</v>
      </c>
    </row>
    <row r="25" spans="1:32" ht="30" x14ac:dyDescent="0.25">
      <c r="A25" s="167" t="s">
        <v>5</v>
      </c>
      <c r="B25" s="36" t="s">
        <v>398</v>
      </c>
      <c r="C25" s="70" t="s">
        <v>23</v>
      </c>
      <c r="D25" s="98" t="s">
        <v>22</v>
      </c>
      <c r="E25" s="70" t="s">
        <v>397</v>
      </c>
      <c r="F25" s="69" t="s">
        <v>29</v>
      </c>
      <c r="G25" s="69" t="s">
        <v>26</v>
      </c>
      <c r="H25" s="69" t="s">
        <v>26</v>
      </c>
      <c r="I25" s="202" t="s">
        <v>879</v>
      </c>
      <c r="J25" s="69" t="s">
        <v>29</v>
      </c>
      <c r="K25" s="69" t="s">
        <v>29</v>
      </c>
      <c r="L25" s="69" t="s">
        <v>29</v>
      </c>
      <c r="M25" s="69" t="s">
        <v>804</v>
      </c>
      <c r="N25" s="202" t="s">
        <v>881</v>
      </c>
      <c r="O25" s="83" t="s">
        <v>20</v>
      </c>
      <c r="P25" s="227" t="s">
        <v>30</v>
      </c>
      <c r="Q25" s="195" t="s">
        <v>370</v>
      </c>
      <c r="R25" s="69" t="s">
        <v>396</v>
      </c>
      <c r="S25" s="194">
        <v>45841</v>
      </c>
      <c r="V25" s="17"/>
      <c r="W25" s="17"/>
      <c r="X25" s="17"/>
      <c r="Y25" s="17"/>
      <c r="Z25" s="17"/>
      <c r="AA25" s="17"/>
      <c r="AB25" s="17"/>
      <c r="AC25" s="17"/>
      <c r="AD25" s="17"/>
      <c r="AE25" s="17"/>
      <c r="AF25" s="17"/>
    </row>
    <row r="26" spans="1:32" s="4" customFormat="1" ht="30" x14ac:dyDescent="0.25">
      <c r="A26" s="189" t="s">
        <v>758</v>
      </c>
      <c r="B26" s="36" t="s">
        <v>791</v>
      </c>
      <c r="C26" s="103" t="s">
        <v>792</v>
      </c>
      <c r="D26" s="69" t="s">
        <v>29</v>
      </c>
      <c r="E26" s="70" t="s">
        <v>793</v>
      </c>
      <c r="F26" s="69" t="s">
        <v>29</v>
      </c>
      <c r="G26" s="69" t="s">
        <v>794</v>
      </c>
      <c r="H26" s="69" t="s">
        <v>29</v>
      </c>
      <c r="I26" s="69" t="s">
        <v>795</v>
      </c>
      <c r="J26" s="69" t="s">
        <v>29</v>
      </c>
      <c r="K26" s="69" t="s">
        <v>29</v>
      </c>
      <c r="L26" s="69" t="s">
        <v>29</v>
      </c>
      <c r="M26" s="69" t="s">
        <v>29</v>
      </c>
      <c r="N26" s="69" t="s">
        <v>29</v>
      </c>
      <c r="O26" s="227" t="s">
        <v>796</v>
      </c>
      <c r="P26" s="69" t="s">
        <v>796</v>
      </c>
      <c r="Q26" s="69" t="s">
        <v>29</v>
      </c>
      <c r="R26" s="69" t="s">
        <v>29</v>
      </c>
      <c r="S26" s="74">
        <v>45841</v>
      </c>
    </row>
    <row r="27" spans="1:32" s="4" customFormat="1" ht="30" x14ac:dyDescent="0.25">
      <c r="A27" s="188" t="s">
        <v>758</v>
      </c>
      <c r="B27" s="70" t="s">
        <v>797</v>
      </c>
      <c r="C27" s="103" t="s">
        <v>17</v>
      </c>
      <c r="D27" s="196" t="s">
        <v>565</v>
      </c>
      <c r="E27" s="70" t="s">
        <v>691</v>
      </c>
      <c r="F27" s="69" t="s">
        <v>29</v>
      </c>
      <c r="G27" s="69" t="s">
        <v>29</v>
      </c>
      <c r="H27" s="69" t="s">
        <v>29</v>
      </c>
      <c r="I27" s="69" t="s">
        <v>795</v>
      </c>
      <c r="J27" s="69" t="s">
        <v>29</v>
      </c>
      <c r="K27" s="69" t="s">
        <v>29</v>
      </c>
      <c r="L27" s="69" t="s">
        <v>29</v>
      </c>
      <c r="M27" s="69" t="s">
        <v>29</v>
      </c>
      <c r="N27" s="69" t="s">
        <v>29</v>
      </c>
      <c r="O27" s="51" t="s">
        <v>900</v>
      </c>
      <c r="P27" s="77" t="s">
        <v>157</v>
      </c>
      <c r="Q27" s="69" t="s">
        <v>29</v>
      </c>
      <c r="R27" s="69" t="s">
        <v>29</v>
      </c>
      <c r="S27" s="74">
        <v>45841</v>
      </c>
    </row>
    <row r="28" spans="1:32" s="4" customFormat="1" ht="30" x14ac:dyDescent="0.25">
      <c r="A28" s="188" t="s">
        <v>758</v>
      </c>
      <c r="B28" s="171" t="s">
        <v>871</v>
      </c>
      <c r="C28" s="70" t="s">
        <v>798</v>
      </c>
      <c r="D28" s="111" t="s">
        <v>872</v>
      </c>
      <c r="E28" s="70" t="s">
        <v>799</v>
      </c>
      <c r="F28" s="201" t="s">
        <v>29</v>
      </c>
      <c r="G28" s="201" t="s">
        <v>26</v>
      </c>
      <c r="H28" s="201" t="s">
        <v>800</v>
      </c>
      <c r="I28" s="201" t="s">
        <v>801</v>
      </c>
      <c r="J28" s="201" t="s">
        <v>29</v>
      </c>
      <c r="K28" s="201" t="s">
        <v>29</v>
      </c>
      <c r="L28" s="201" t="s">
        <v>29</v>
      </c>
      <c r="M28" s="201" t="s">
        <v>29</v>
      </c>
      <c r="N28" s="201" t="s">
        <v>29</v>
      </c>
      <c r="O28" s="227" t="s">
        <v>796</v>
      </c>
      <c r="P28" s="227" t="s">
        <v>796</v>
      </c>
      <c r="Q28" s="201" t="s">
        <v>29</v>
      </c>
      <c r="R28" s="201" t="s">
        <v>29</v>
      </c>
      <c r="S28" s="78">
        <v>45841</v>
      </c>
    </row>
    <row r="29" spans="1:32" ht="30" x14ac:dyDescent="0.25">
      <c r="A29" s="188" t="s">
        <v>758</v>
      </c>
      <c r="B29" s="36" t="s">
        <v>870</v>
      </c>
      <c r="C29" s="70" t="s">
        <v>798</v>
      </c>
      <c r="D29" s="111" t="s">
        <v>872</v>
      </c>
      <c r="E29" s="70" t="s">
        <v>799</v>
      </c>
      <c r="F29" s="69" t="s">
        <v>29</v>
      </c>
      <c r="G29" s="69" t="s">
        <v>26</v>
      </c>
      <c r="H29" s="69" t="s">
        <v>800</v>
      </c>
      <c r="I29" s="69" t="s">
        <v>801</v>
      </c>
      <c r="J29" s="69" t="s">
        <v>29</v>
      </c>
      <c r="K29" s="69" t="s">
        <v>29</v>
      </c>
      <c r="L29" s="69" t="s">
        <v>29</v>
      </c>
      <c r="M29" s="69" t="s">
        <v>29</v>
      </c>
      <c r="N29" s="69" t="s">
        <v>29</v>
      </c>
      <c r="O29" s="227" t="s">
        <v>796</v>
      </c>
      <c r="P29" s="227" t="s">
        <v>796</v>
      </c>
      <c r="Q29" s="69" t="s">
        <v>29</v>
      </c>
      <c r="R29" s="69" t="s">
        <v>29</v>
      </c>
      <c r="S29" s="78">
        <v>45841</v>
      </c>
      <c r="V29" s="17"/>
      <c r="W29" s="17"/>
      <c r="X29" s="17"/>
      <c r="Y29" s="17"/>
      <c r="Z29" s="17"/>
      <c r="AA29" s="17"/>
      <c r="AB29" s="17"/>
      <c r="AC29" s="17"/>
      <c r="AD29" s="17"/>
      <c r="AE29" s="17"/>
      <c r="AF29" s="17"/>
    </row>
    <row r="30" spans="1:32" ht="49.5" customHeight="1" x14ac:dyDescent="0.25">
      <c r="A30" s="188" t="s">
        <v>758</v>
      </c>
      <c r="B30" s="36" t="s">
        <v>802</v>
      </c>
      <c r="C30" s="70" t="s">
        <v>792</v>
      </c>
      <c r="D30" s="69" t="s">
        <v>29</v>
      </c>
      <c r="E30" s="70" t="s">
        <v>793</v>
      </c>
      <c r="F30" s="69" t="s">
        <v>29</v>
      </c>
      <c r="G30" s="69" t="s">
        <v>794</v>
      </c>
      <c r="H30" s="69" t="s">
        <v>29</v>
      </c>
      <c r="I30" s="69" t="s">
        <v>795</v>
      </c>
      <c r="J30" s="69" t="s">
        <v>29</v>
      </c>
      <c r="K30" s="69" t="s">
        <v>29</v>
      </c>
      <c r="L30" s="69" t="s">
        <v>29</v>
      </c>
      <c r="M30" s="69" t="s">
        <v>29</v>
      </c>
      <c r="N30" s="69" t="s">
        <v>29</v>
      </c>
      <c r="O30" s="227" t="s">
        <v>796</v>
      </c>
      <c r="P30" s="227" t="s">
        <v>796</v>
      </c>
      <c r="Q30" s="69" t="s">
        <v>29</v>
      </c>
      <c r="R30" s="69" t="s">
        <v>29</v>
      </c>
      <c r="S30" s="78">
        <v>45841</v>
      </c>
      <c r="V30" s="17"/>
      <c r="W30" s="17"/>
      <c r="X30" s="17"/>
      <c r="Y30" s="17"/>
      <c r="Z30" s="17"/>
      <c r="AA30" s="17"/>
      <c r="AB30" s="17"/>
      <c r="AC30" s="17"/>
      <c r="AD30" s="17"/>
      <c r="AE30" s="17"/>
      <c r="AF30" s="17"/>
    </row>
    <row r="31" spans="1:32" s="4" customFormat="1" x14ac:dyDescent="0.25">
      <c r="A31" s="169" t="s">
        <v>7</v>
      </c>
      <c r="B31" s="32" t="s">
        <v>812</v>
      </c>
      <c r="C31" s="35" t="s">
        <v>23</v>
      </c>
      <c r="D31" s="99" t="s">
        <v>22</v>
      </c>
      <c r="E31" s="69" t="s">
        <v>610</v>
      </c>
      <c r="F31" s="54" t="s">
        <v>29</v>
      </c>
      <c r="G31" s="35" t="s">
        <v>26</v>
      </c>
      <c r="H31" s="35" t="s">
        <v>26</v>
      </c>
      <c r="I31" s="35" t="s">
        <v>375</v>
      </c>
      <c r="J31" s="35" t="s">
        <v>29</v>
      </c>
      <c r="K31" s="35" t="s">
        <v>29</v>
      </c>
      <c r="L31" s="51" t="s">
        <v>29</v>
      </c>
      <c r="M31" s="35" t="s">
        <v>549</v>
      </c>
      <c r="N31" s="69" t="s">
        <v>346</v>
      </c>
      <c r="O31" s="227" t="s">
        <v>30</v>
      </c>
      <c r="P31" s="227" t="s">
        <v>49</v>
      </c>
      <c r="Q31" s="35" t="s">
        <v>370</v>
      </c>
      <c r="R31" s="51" t="s">
        <v>29</v>
      </c>
      <c r="S31" s="60">
        <v>45841</v>
      </c>
    </row>
    <row r="32" spans="1:32" s="4" customFormat="1" ht="90" x14ac:dyDescent="0.25">
      <c r="A32" s="169" t="s">
        <v>7</v>
      </c>
      <c r="B32" s="36" t="s">
        <v>191</v>
      </c>
      <c r="C32" s="69" t="s">
        <v>23</v>
      </c>
      <c r="D32" s="110" t="s">
        <v>564</v>
      </c>
      <c r="E32" s="69" t="s">
        <v>598</v>
      </c>
      <c r="F32" s="72" t="s">
        <v>29</v>
      </c>
      <c r="G32" s="120" t="s">
        <v>584</v>
      </c>
      <c r="H32" s="120" t="s">
        <v>583</v>
      </c>
      <c r="I32" s="69" t="s">
        <v>375</v>
      </c>
      <c r="J32" s="69" t="s">
        <v>29</v>
      </c>
      <c r="K32" s="69" t="s">
        <v>29</v>
      </c>
      <c r="L32" s="77" t="s">
        <v>29</v>
      </c>
      <c r="M32" s="85" t="s">
        <v>549</v>
      </c>
      <c r="N32" s="69" t="s">
        <v>346</v>
      </c>
      <c r="O32" s="227" t="s">
        <v>30</v>
      </c>
      <c r="P32" s="227" t="s">
        <v>49</v>
      </c>
      <c r="Q32" s="69" t="s">
        <v>370</v>
      </c>
      <c r="R32" s="77" t="s">
        <v>29</v>
      </c>
      <c r="S32" s="200">
        <v>45841</v>
      </c>
    </row>
    <row r="33" spans="1:19" s="4" customFormat="1" x14ac:dyDescent="0.25">
      <c r="A33" s="169" t="s">
        <v>7</v>
      </c>
      <c r="B33" s="36" t="s">
        <v>813</v>
      </c>
      <c r="C33" s="69" t="s">
        <v>23</v>
      </c>
      <c r="D33" s="99" t="s">
        <v>586</v>
      </c>
      <c r="E33" s="69" t="s">
        <v>598</v>
      </c>
      <c r="F33" s="72" t="s">
        <v>29</v>
      </c>
      <c r="G33" s="120" t="s">
        <v>179</v>
      </c>
      <c r="H33" s="120" t="s">
        <v>580</v>
      </c>
      <c r="I33" s="69" t="s">
        <v>375</v>
      </c>
      <c r="J33" s="69" t="s">
        <v>29</v>
      </c>
      <c r="K33" s="69" t="s">
        <v>29</v>
      </c>
      <c r="L33" s="77" t="s">
        <v>29</v>
      </c>
      <c r="M33" s="85" t="s">
        <v>549</v>
      </c>
      <c r="N33" s="69" t="s">
        <v>346</v>
      </c>
      <c r="O33" s="227" t="s">
        <v>30</v>
      </c>
      <c r="P33" s="227" t="s">
        <v>49</v>
      </c>
      <c r="Q33" s="69" t="s">
        <v>370</v>
      </c>
      <c r="R33" s="77" t="s">
        <v>29</v>
      </c>
      <c r="S33" s="200">
        <v>45841</v>
      </c>
    </row>
    <row r="34" spans="1:19" s="4" customFormat="1" ht="30" x14ac:dyDescent="0.25">
      <c r="A34" s="169" t="s">
        <v>7</v>
      </c>
      <c r="B34" s="36" t="s">
        <v>190</v>
      </c>
      <c r="C34" s="69" t="s">
        <v>548</v>
      </c>
      <c r="D34" s="113" t="s">
        <v>482</v>
      </c>
      <c r="E34" s="69" t="s">
        <v>579</v>
      </c>
      <c r="F34" s="72" t="s">
        <v>29</v>
      </c>
      <c r="G34" s="69" t="s">
        <v>590</v>
      </c>
      <c r="H34" s="69" t="s">
        <v>26</v>
      </c>
      <c r="I34" s="69" t="s">
        <v>344</v>
      </c>
      <c r="J34" s="69" t="s">
        <v>29</v>
      </c>
      <c r="K34" s="69" t="s">
        <v>29</v>
      </c>
      <c r="L34" s="77" t="s">
        <v>29</v>
      </c>
      <c r="M34" s="85" t="s">
        <v>549</v>
      </c>
      <c r="N34" s="69" t="s">
        <v>346</v>
      </c>
      <c r="O34" s="227" t="s">
        <v>30</v>
      </c>
      <c r="P34" s="227" t="s">
        <v>49</v>
      </c>
      <c r="Q34" s="69" t="s">
        <v>370</v>
      </c>
      <c r="R34" s="77" t="s">
        <v>29</v>
      </c>
      <c r="S34" s="200">
        <v>45841</v>
      </c>
    </row>
    <row r="35" spans="1:19" s="4" customFormat="1" x14ac:dyDescent="0.25">
      <c r="A35" s="169" t="s">
        <v>7</v>
      </c>
      <c r="B35" s="36" t="s">
        <v>814</v>
      </c>
      <c r="C35" s="69" t="s">
        <v>23</v>
      </c>
      <c r="D35" s="99" t="s">
        <v>22</v>
      </c>
      <c r="E35" s="69" t="s">
        <v>610</v>
      </c>
      <c r="F35" s="72" t="s">
        <v>29</v>
      </c>
      <c r="G35" s="69" t="s">
        <v>26</v>
      </c>
      <c r="H35" s="69" t="s">
        <v>26</v>
      </c>
      <c r="I35" s="69" t="s">
        <v>375</v>
      </c>
      <c r="J35" s="69" t="s">
        <v>29</v>
      </c>
      <c r="K35" s="69" t="s">
        <v>29</v>
      </c>
      <c r="L35" s="77" t="s">
        <v>29</v>
      </c>
      <c r="M35" s="85" t="s">
        <v>549</v>
      </c>
      <c r="N35" s="69" t="s">
        <v>346</v>
      </c>
      <c r="O35" s="227" t="s">
        <v>30</v>
      </c>
      <c r="P35" s="227" t="s">
        <v>49</v>
      </c>
      <c r="Q35" s="69" t="s">
        <v>370</v>
      </c>
      <c r="R35" s="77" t="s">
        <v>29</v>
      </c>
      <c r="S35" s="200">
        <v>45841</v>
      </c>
    </row>
    <row r="36" spans="1:19" s="4" customFormat="1" x14ac:dyDescent="0.25">
      <c r="A36" s="169" t="s">
        <v>7</v>
      </c>
      <c r="B36" s="36" t="s">
        <v>815</v>
      </c>
      <c r="C36" s="69" t="s">
        <v>23</v>
      </c>
      <c r="D36" s="99" t="s">
        <v>22</v>
      </c>
      <c r="E36" s="69" t="s">
        <v>612</v>
      </c>
      <c r="F36" s="72" t="s">
        <v>29</v>
      </c>
      <c r="G36" s="69" t="s">
        <v>26</v>
      </c>
      <c r="H36" s="69" t="s">
        <v>26</v>
      </c>
      <c r="I36" s="69" t="s">
        <v>375</v>
      </c>
      <c r="J36" s="69" t="s">
        <v>29</v>
      </c>
      <c r="K36" s="69" t="s">
        <v>29</v>
      </c>
      <c r="L36" s="77" t="s">
        <v>29</v>
      </c>
      <c r="M36" s="85" t="s">
        <v>549</v>
      </c>
      <c r="N36" s="69" t="s">
        <v>346</v>
      </c>
      <c r="O36" s="227" t="s">
        <v>30</v>
      </c>
      <c r="P36" s="227" t="s">
        <v>49</v>
      </c>
      <c r="Q36" s="69" t="s">
        <v>370</v>
      </c>
      <c r="R36" s="77" t="s">
        <v>29</v>
      </c>
      <c r="S36" s="200">
        <v>45841</v>
      </c>
    </row>
    <row r="37" spans="1:19" s="4" customFormat="1" ht="39" x14ac:dyDescent="0.25">
      <c r="A37" s="168" t="s">
        <v>546</v>
      </c>
      <c r="B37" s="32" t="s">
        <v>906</v>
      </c>
      <c r="C37" s="35" t="s">
        <v>23</v>
      </c>
      <c r="D37" s="99" t="s">
        <v>22</v>
      </c>
      <c r="E37" s="35" t="s">
        <v>613</v>
      </c>
      <c r="F37" s="72" t="s">
        <v>29</v>
      </c>
      <c r="G37" s="35" t="s">
        <v>26</v>
      </c>
      <c r="H37" s="35" t="s">
        <v>26</v>
      </c>
      <c r="I37" s="35" t="s">
        <v>387</v>
      </c>
      <c r="J37" s="69" t="s">
        <v>29</v>
      </c>
      <c r="K37" s="69" t="s">
        <v>29</v>
      </c>
      <c r="L37" s="69" t="s">
        <v>29</v>
      </c>
      <c r="M37" s="35" t="s">
        <v>387</v>
      </c>
      <c r="N37" s="69" t="s">
        <v>18</v>
      </c>
      <c r="O37" s="227" t="s">
        <v>30</v>
      </c>
      <c r="P37" s="35" t="s">
        <v>899</v>
      </c>
      <c r="Q37" s="35" t="s">
        <v>370</v>
      </c>
      <c r="R37" s="35" t="s">
        <v>29</v>
      </c>
      <c r="S37" s="200">
        <v>45979</v>
      </c>
    </row>
    <row r="38" spans="1:19" s="4" customFormat="1" ht="51" x14ac:dyDescent="0.25">
      <c r="A38" s="168" t="s">
        <v>546</v>
      </c>
      <c r="B38" s="32" t="s">
        <v>905</v>
      </c>
      <c r="C38" s="35" t="s">
        <v>23</v>
      </c>
      <c r="D38" s="99" t="s">
        <v>22</v>
      </c>
      <c r="E38" s="35" t="s">
        <v>613</v>
      </c>
      <c r="F38" s="72" t="s">
        <v>29</v>
      </c>
      <c r="G38" s="35" t="s">
        <v>26</v>
      </c>
      <c r="H38" s="35" t="s">
        <v>26</v>
      </c>
      <c r="I38" s="35" t="s">
        <v>387</v>
      </c>
      <c r="J38" s="69" t="s">
        <v>29</v>
      </c>
      <c r="K38" s="69" t="s">
        <v>29</v>
      </c>
      <c r="L38" s="69" t="s">
        <v>29</v>
      </c>
      <c r="M38" s="35" t="s">
        <v>387</v>
      </c>
      <c r="N38" s="69" t="s">
        <v>18</v>
      </c>
      <c r="O38" s="227" t="s">
        <v>30</v>
      </c>
      <c r="P38" s="35" t="s">
        <v>899</v>
      </c>
      <c r="Q38" s="35" t="s">
        <v>370</v>
      </c>
      <c r="R38" s="35" t="s">
        <v>29</v>
      </c>
      <c r="S38" s="200">
        <v>45979</v>
      </c>
    </row>
    <row r="39" spans="1:19" s="4" customFormat="1" ht="27" x14ac:dyDescent="0.25">
      <c r="A39" s="168" t="s">
        <v>546</v>
      </c>
      <c r="B39" s="32" t="s">
        <v>904</v>
      </c>
      <c r="C39" s="35" t="s">
        <v>23</v>
      </c>
      <c r="D39" s="99" t="s">
        <v>22</v>
      </c>
      <c r="E39" s="35" t="s">
        <v>613</v>
      </c>
      <c r="F39" s="72" t="s">
        <v>29</v>
      </c>
      <c r="G39" s="35" t="s">
        <v>26</v>
      </c>
      <c r="H39" s="35" t="s">
        <v>26</v>
      </c>
      <c r="I39" s="35" t="s">
        <v>387</v>
      </c>
      <c r="J39" s="69" t="s">
        <v>29</v>
      </c>
      <c r="K39" s="69" t="s">
        <v>29</v>
      </c>
      <c r="L39" s="69" t="s">
        <v>29</v>
      </c>
      <c r="M39" s="35" t="s">
        <v>387</v>
      </c>
      <c r="N39" s="69" t="s">
        <v>18</v>
      </c>
      <c r="O39" s="227" t="s">
        <v>30</v>
      </c>
      <c r="P39" s="35" t="s">
        <v>899</v>
      </c>
      <c r="Q39" s="35" t="s">
        <v>370</v>
      </c>
      <c r="R39" s="35" t="s">
        <v>29</v>
      </c>
      <c r="S39" s="200">
        <v>45979</v>
      </c>
    </row>
    <row r="40" spans="1:19" s="4" customFormat="1" ht="39" x14ac:dyDescent="0.25">
      <c r="A40" s="168" t="s">
        <v>546</v>
      </c>
      <c r="B40" s="35" t="s">
        <v>903</v>
      </c>
      <c r="C40" s="35" t="s">
        <v>23</v>
      </c>
      <c r="D40" s="99" t="s">
        <v>22</v>
      </c>
      <c r="E40" s="35" t="s">
        <v>613</v>
      </c>
      <c r="F40" s="72" t="s">
        <v>29</v>
      </c>
      <c r="G40" s="35" t="s">
        <v>26</v>
      </c>
      <c r="H40" s="35" t="s">
        <v>26</v>
      </c>
      <c r="I40" s="35" t="s">
        <v>387</v>
      </c>
      <c r="J40" s="69" t="s">
        <v>29</v>
      </c>
      <c r="K40" s="69" t="s">
        <v>29</v>
      </c>
      <c r="L40" s="69" t="s">
        <v>29</v>
      </c>
      <c r="M40" s="35" t="s">
        <v>387</v>
      </c>
      <c r="N40" s="69" t="s">
        <v>18</v>
      </c>
      <c r="O40" s="227" t="s">
        <v>30</v>
      </c>
      <c r="P40" s="35" t="s">
        <v>899</v>
      </c>
      <c r="Q40" s="35" t="s">
        <v>370</v>
      </c>
      <c r="R40" s="35" t="s">
        <v>29</v>
      </c>
      <c r="S40" s="200">
        <v>45979</v>
      </c>
    </row>
    <row r="41" spans="1:19" s="4" customFormat="1" ht="30" x14ac:dyDescent="0.25">
      <c r="A41" s="168" t="s">
        <v>546</v>
      </c>
      <c r="B41" s="35" t="s">
        <v>816</v>
      </c>
      <c r="C41" s="35" t="s">
        <v>23</v>
      </c>
      <c r="D41" s="99" t="s">
        <v>22</v>
      </c>
      <c r="E41" s="35" t="s">
        <v>613</v>
      </c>
      <c r="F41" s="72" t="s">
        <v>29</v>
      </c>
      <c r="G41" s="35" t="s">
        <v>26</v>
      </c>
      <c r="H41" s="35" t="s">
        <v>26</v>
      </c>
      <c r="I41" s="35" t="s">
        <v>387</v>
      </c>
      <c r="J41" s="69" t="s">
        <v>29</v>
      </c>
      <c r="K41" s="69" t="s">
        <v>29</v>
      </c>
      <c r="L41" s="69" t="s">
        <v>29</v>
      </c>
      <c r="M41" s="35" t="s">
        <v>387</v>
      </c>
      <c r="N41" s="69" t="s">
        <v>18</v>
      </c>
      <c r="O41" s="227" t="s">
        <v>30</v>
      </c>
      <c r="P41" s="35" t="s">
        <v>899</v>
      </c>
      <c r="Q41" s="35" t="s">
        <v>370</v>
      </c>
      <c r="R41" s="35" t="s">
        <v>29</v>
      </c>
      <c r="S41" s="200">
        <v>45979</v>
      </c>
    </row>
    <row r="42" spans="1:19" s="4" customFormat="1" ht="30" x14ac:dyDescent="0.25">
      <c r="A42" s="168" t="s">
        <v>546</v>
      </c>
      <c r="B42" s="35" t="s">
        <v>817</v>
      </c>
      <c r="C42" s="35" t="s">
        <v>23</v>
      </c>
      <c r="D42" s="99" t="s">
        <v>22</v>
      </c>
      <c r="E42" s="35" t="s">
        <v>613</v>
      </c>
      <c r="F42" s="72" t="s">
        <v>29</v>
      </c>
      <c r="G42" s="35" t="s">
        <v>26</v>
      </c>
      <c r="H42" s="35" t="s">
        <v>26</v>
      </c>
      <c r="I42" s="35" t="s">
        <v>387</v>
      </c>
      <c r="J42" s="69" t="s">
        <v>29</v>
      </c>
      <c r="K42" s="69" t="s">
        <v>29</v>
      </c>
      <c r="L42" s="69" t="s">
        <v>29</v>
      </c>
      <c r="M42" s="35" t="s">
        <v>387</v>
      </c>
      <c r="N42" s="69" t="s">
        <v>18</v>
      </c>
      <c r="O42" s="227" t="s">
        <v>30</v>
      </c>
      <c r="P42" s="35" t="s">
        <v>899</v>
      </c>
      <c r="Q42" s="35" t="s">
        <v>370</v>
      </c>
      <c r="R42" s="35" t="s">
        <v>29</v>
      </c>
      <c r="S42" s="200">
        <v>45979</v>
      </c>
    </row>
    <row r="43" spans="1:19" s="4" customFormat="1" ht="57" customHeight="1" x14ac:dyDescent="0.25">
      <c r="A43" s="168" t="s">
        <v>546</v>
      </c>
      <c r="B43" s="35" t="s">
        <v>818</v>
      </c>
      <c r="C43" s="35" t="s">
        <v>23</v>
      </c>
      <c r="D43" s="99" t="s">
        <v>22</v>
      </c>
      <c r="E43" s="35" t="s">
        <v>613</v>
      </c>
      <c r="F43" s="72" t="s">
        <v>29</v>
      </c>
      <c r="G43" s="35" t="s">
        <v>26</v>
      </c>
      <c r="H43" s="35" t="s">
        <v>26</v>
      </c>
      <c r="I43" s="35" t="s">
        <v>387</v>
      </c>
      <c r="J43" s="69" t="s">
        <v>29</v>
      </c>
      <c r="K43" s="69" t="s">
        <v>29</v>
      </c>
      <c r="L43" s="69" t="s">
        <v>29</v>
      </c>
      <c r="M43" s="35" t="s">
        <v>387</v>
      </c>
      <c r="N43" s="69" t="s">
        <v>18</v>
      </c>
      <c r="O43" s="227" t="s">
        <v>30</v>
      </c>
      <c r="P43" s="35" t="s">
        <v>899</v>
      </c>
      <c r="Q43" s="35" t="s">
        <v>370</v>
      </c>
      <c r="R43" s="35" t="s">
        <v>29</v>
      </c>
      <c r="S43" s="200">
        <v>45979</v>
      </c>
    </row>
    <row r="44" spans="1:19" s="4" customFormat="1" ht="51" x14ac:dyDescent="0.25">
      <c r="A44" s="168" t="s">
        <v>546</v>
      </c>
      <c r="B44" s="32" t="s">
        <v>902</v>
      </c>
      <c r="C44" s="35" t="s">
        <v>23</v>
      </c>
      <c r="D44" s="99" t="s">
        <v>22</v>
      </c>
      <c r="E44" s="35" t="s">
        <v>613</v>
      </c>
      <c r="F44" s="72" t="s">
        <v>29</v>
      </c>
      <c r="G44" s="35" t="s">
        <v>26</v>
      </c>
      <c r="H44" s="35" t="s">
        <v>26</v>
      </c>
      <c r="I44" s="35" t="s">
        <v>387</v>
      </c>
      <c r="J44" s="69" t="s">
        <v>29</v>
      </c>
      <c r="K44" s="69" t="s">
        <v>29</v>
      </c>
      <c r="L44" s="69" t="s">
        <v>29</v>
      </c>
      <c r="M44" s="35" t="s">
        <v>387</v>
      </c>
      <c r="N44" s="69" t="s">
        <v>18</v>
      </c>
      <c r="O44" s="227" t="s">
        <v>30</v>
      </c>
      <c r="P44" s="35" t="s">
        <v>899</v>
      </c>
      <c r="Q44" s="35" t="s">
        <v>370</v>
      </c>
      <c r="R44" s="35" t="s">
        <v>29</v>
      </c>
      <c r="S44" s="200">
        <v>45979</v>
      </c>
    </row>
    <row r="45" spans="1:19" s="4" customFormat="1" ht="30" x14ac:dyDescent="0.25">
      <c r="A45" s="186" t="s">
        <v>690</v>
      </c>
      <c r="B45" s="171" t="s">
        <v>901</v>
      </c>
      <c r="C45" s="70" t="s">
        <v>23</v>
      </c>
      <c r="D45" s="99" t="s">
        <v>873</v>
      </c>
      <c r="E45" s="35" t="s">
        <v>383</v>
      </c>
      <c r="F45" s="72" t="s">
        <v>29</v>
      </c>
      <c r="G45" s="35" t="s">
        <v>26</v>
      </c>
      <c r="H45" s="35" t="s">
        <v>26</v>
      </c>
      <c r="I45" s="35" t="s">
        <v>882</v>
      </c>
      <c r="J45" s="35" t="s">
        <v>29</v>
      </c>
      <c r="K45" s="35" t="s">
        <v>29</v>
      </c>
      <c r="L45" s="35" t="s">
        <v>29</v>
      </c>
      <c r="M45" s="201" t="s">
        <v>857</v>
      </c>
      <c r="N45" s="69" t="s">
        <v>882</v>
      </c>
      <c r="O45" s="227" t="s">
        <v>30</v>
      </c>
      <c r="P45" s="227" t="s">
        <v>49</v>
      </c>
      <c r="Q45" s="35" t="s">
        <v>555</v>
      </c>
      <c r="R45" s="69" t="s">
        <v>820</v>
      </c>
      <c r="S45" s="200">
        <v>45979</v>
      </c>
    </row>
    <row r="46" spans="1:19" s="4" customFormat="1" ht="30" x14ac:dyDescent="0.25">
      <c r="A46" s="186" t="s">
        <v>690</v>
      </c>
      <c r="B46" s="171" t="s">
        <v>821</v>
      </c>
      <c r="C46" s="70" t="s">
        <v>23</v>
      </c>
      <c r="D46" s="99" t="s">
        <v>873</v>
      </c>
      <c r="E46" s="35" t="s">
        <v>383</v>
      </c>
      <c r="F46" s="72" t="s">
        <v>29</v>
      </c>
      <c r="G46" s="35" t="s">
        <v>26</v>
      </c>
      <c r="H46" s="35" t="s">
        <v>26</v>
      </c>
      <c r="I46" s="35" t="s">
        <v>882</v>
      </c>
      <c r="J46" s="35" t="s">
        <v>29</v>
      </c>
      <c r="K46" s="35" t="s">
        <v>29</v>
      </c>
      <c r="L46" s="35" t="s">
        <v>29</v>
      </c>
      <c r="M46" s="201" t="s">
        <v>857</v>
      </c>
      <c r="N46" s="69" t="s">
        <v>882</v>
      </c>
      <c r="O46" s="227" t="s">
        <v>30</v>
      </c>
      <c r="P46" s="227" t="s">
        <v>49</v>
      </c>
      <c r="Q46" s="35" t="s">
        <v>555</v>
      </c>
      <c r="R46" s="69" t="s">
        <v>820</v>
      </c>
      <c r="S46" s="200">
        <v>45979</v>
      </c>
    </row>
    <row r="47" spans="1:19" s="4" customFormat="1" ht="45" x14ac:dyDescent="0.25">
      <c r="A47" s="186" t="s">
        <v>690</v>
      </c>
      <c r="B47" s="36" t="s">
        <v>822</v>
      </c>
      <c r="C47" s="35" t="s">
        <v>823</v>
      </c>
      <c r="D47" s="35" t="s">
        <v>824</v>
      </c>
      <c r="E47" s="35" t="s">
        <v>381</v>
      </c>
      <c r="F47" s="72" t="s">
        <v>29</v>
      </c>
      <c r="G47" s="198" t="s">
        <v>825</v>
      </c>
      <c r="H47" s="35" t="s">
        <v>26</v>
      </c>
      <c r="I47" s="35" t="s">
        <v>884</v>
      </c>
      <c r="J47" s="35" t="s">
        <v>29</v>
      </c>
      <c r="K47" s="35" t="s">
        <v>29</v>
      </c>
      <c r="L47" s="35" t="s">
        <v>29</v>
      </c>
      <c r="M47" s="201" t="s">
        <v>819</v>
      </c>
      <c r="N47" s="69" t="s">
        <v>886</v>
      </c>
      <c r="O47" s="227" t="s">
        <v>30</v>
      </c>
      <c r="P47" s="227" t="s">
        <v>49</v>
      </c>
      <c r="Q47" s="35" t="s">
        <v>404</v>
      </c>
      <c r="R47" s="69" t="s">
        <v>29</v>
      </c>
      <c r="S47" s="200">
        <v>45979</v>
      </c>
    </row>
    <row r="48" spans="1:19" s="4" customFormat="1" ht="30" x14ac:dyDescent="0.25">
      <c r="A48" s="186" t="s">
        <v>690</v>
      </c>
      <c r="B48" s="171" t="s">
        <v>826</v>
      </c>
      <c r="C48" s="70" t="s">
        <v>23</v>
      </c>
      <c r="D48" s="99" t="s">
        <v>873</v>
      </c>
      <c r="E48" s="35" t="s">
        <v>383</v>
      </c>
      <c r="F48" s="72" t="s">
        <v>29</v>
      </c>
      <c r="G48" s="35" t="s">
        <v>26</v>
      </c>
      <c r="H48" s="35" t="s">
        <v>26</v>
      </c>
      <c r="I48" s="35" t="s">
        <v>882</v>
      </c>
      <c r="J48" s="35" t="s">
        <v>29</v>
      </c>
      <c r="K48" s="35" t="s">
        <v>29</v>
      </c>
      <c r="L48" s="35" t="s">
        <v>29</v>
      </c>
      <c r="M48" s="201" t="s">
        <v>857</v>
      </c>
      <c r="N48" s="69" t="s">
        <v>882</v>
      </c>
      <c r="O48" s="227" t="s">
        <v>30</v>
      </c>
      <c r="P48" s="227" t="s">
        <v>49</v>
      </c>
      <c r="Q48" s="35" t="s">
        <v>555</v>
      </c>
      <c r="R48" s="69" t="s">
        <v>820</v>
      </c>
      <c r="S48" s="200">
        <v>45979</v>
      </c>
    </row>
    <row r="49" spans="1:19" s="4" customFormat="1" ht="30" x14ac:dyDescent="0.25">
      <c r="A49" s="186" t="s">
        <v>690</v>
      </c>
      <c r="B49" s="171" t="s">
        <v>827</v>
      </c>
      <c r="C49" s="70" t="s">
        <v>23</v>
      </c>
      <c r="D49" s="99" t="s">
        <v>873</v>
      </c>
      <c r="E49" s="35" t="s">
        <v>383</v>
      </c>
      <c r="F49" s="69" t="s">
        <v>29</v>
      </c>
      <c r="G49" s="35" t="s">
        <v>26</v>
      </c>
      <c r="H49" s="35" t="s">
        <v>26</v>
      </c>
      <c r="I49" s="35" t="s">
        <v>882</v>
      </c>
      <c r="J49" s="35" t="s">
        <v>29</v>
      </c>
      <c r="K49" s="35" t="s">
        <v>29</v>
      </c>
      <c r="L49" s="35" t="s">
        <v>29</v>
      </c>
      <c r="M49" s="201" t="s">
        <v>857</v>
      </c>
      <c r="N49" s="69" t="s">
        <v>882</v>
      </c>
      <c r="O49" s="227" t="s">
        <v>30</v>
      </c>
      <c r="P49" s="227" t="s">
        <v>49</v>
      </c>
      <c r="Q49" s="52" t="s">
        <v>555</v>
      </c>
      <c r="R49" s="69" t="s">
        <v>820</v>
      </c>
      <c r="S49" s="200">
        <v>45979</v>
      </c>
    </row>
    <row r="50" spans="1:19" s="4" customFormat="1" ht="30" x14ac:dyDescent="0.25">
      <c r="A50" s="186" t="s">
        <v>690</v>
      </c>
      <c r="B50" s="32" t="s">
        <v>828</v>
      </c>
      <c r="C50" s="35" t="s">
        <v>23</v>
      </c>
      <c r="D50" s="99" t="s">
        <v>873</v>
      </c>
      <c r="E50" s="35" t="s">
        <v>383</v>
      </c>
      <c r="F50" s="69" t="s">
        <v>29</v>
      </c>
      <c r="G50" s="35" t="s">
        <v>26</v>
      </c>
      <c r="H50" s="35" t="s">
        <v>26</v>
      </c>
      <c r="I50" s="35" t="s">
        <v>883</v>
      </c>
      <c r="J50" s="35" t="s">
        <v>29</v>
      </c>
      <c r="K50" s="35" t="s">
        <v>29</v>
      </c>
      <c r="L50" s="35" t="s">
        <v>29</v>
      </c>
      <c r="M50" s="201" t="s">
        <v>857</v>
      </c>
      <c r="N50" s="69" t="s">
        <v>882</v>
      </c>
      <c r="O50" s="227" t="s">
        <v>30</v>
      </c>
      <c r="P50" s="227" t="s">
        <v>49</v>
      </c>
      <c r="Q50" s="52" t="s">
        <v>555</v>
      </c>
      <c r="R50" s="69" t="s">
        <v>820</v>
      </c>
      <c r="S50" s="200">
        <v>45979</v>
      </c>
    </row>
    <row r="51" spans="1:19" s="4" customFormat="1" ht="45" x14ac:dyDescent="0.25">
      <c r="A51" s="186" t="s">
        <v>690</v>
      </c>
      <c r="B51" s="36" t="s">
        <v>829</v>
      </c>
      <c r="C51" s="35" t="s">
        <v>823</v>
      </c>
      <c r="D51" s="35" t="s">
        <v>824</v>
      </c>
      <c r="E51" s="35" t="s">
        <v>381</v>
      </c>
      <c r="F51" s="69" t="s">
        <v>29</v>
      </c>
      <c r="G51" s="199" t="s">
        <v>825</v>
      </c>
      <c r="H51" s="35" t="s">
        <v>26</v>
      </c>
      <c r="I51" s="35" t="s">
        <v>883</v>
      </c>
      <c r="J51" s="35" t="s">
        <v>29</v>
      </c>
      <c r="K51" s="35" t="s">
        <v>29</v>
      </c>
      <c r="L51" s="35" t="s">
        <v>29</v>
      </c>
      <c r="M51" s="201" t="s">
        <v>819</v>
      </c>
      <c r="N51" s="69" t="s">
        <v>882</v>
      </c>
      <c r="O51" s="227" t="s">
        <v>30</v>
      </c>
      <c r="P51" s="227" t="s">
        <v>49</v>
      </c>
      <c r="Q51" s="52" t="s">
        <v>404</v>
      </c>
      <c r="R51" s="69" t="s">
        <v>29</v>
      </c>
      <c r="S51" s="200">
        <v>45979</v>
      </c>
    </row>
    <row r="52" spans="1:19" s="4" customFormat="1" ht="45" x14ac:dyDescent="0.25">
      <c r="A52" s="186" t="s">
        <v>690</v>
      </c>
      <c r="B52" s="36" t="s">
        <v>830</v>
      </c>
      <c r="C52" s="35" t="s">
        <v>823</v>
      </c>
      <c r="D52" s="35" t="s">
        <v>824</v>
      </c>
      <c r="E52" s="35" t="s">
        <v>381</v>
      </c>
      <c r="F52" s="69" t="s">
        <v>29</v>
      </c>
      <c r="G52" s="199" t="s">
        <v>825</v>
      </c>
      <c r="H52" s="35" t="s">
        <v>26</v>
      </c>
      <c r="I52" s="35" t="s">
        <v>884</v>
      </c>
      <c r="J52" s="35" t="s">
        <v>29</v>
      </c>
      <c r="K52" s="35" t="s">
        <v>29</v>
      </c>
      <c r="L52" s="35" t="s">
        <v>29</v>
      </c>
      <c r="M52" s="201" t="s">
        <v>819</v>
      </c>
      <c r="N52" s="69" t="s">
        <v>886</v>
      </c>
      <c r="O52" s="227" t="s">
        <v>30</v>
      </c>
      <c r="P52" s="227" t="s">
        <v>49</v>
      </c>
      <c r="Q52" s="52" t="s">
        <v>404</v>
      </c>
      <c r="R52" s="69" t="s">
        <v>29</v>
      </c>
      <c r="S52" s="200">
        <v>45979</v>
      </c>
    </row>
    <row r="53" spans="1:19" s="4" customFormat="1" ht="30" x14ac:dyDescent="0.25">
      <c r="A53" s="186" t="s">
        <v>690</v>
      </c>
      <c r="B53" s="171" t="s">
        <v>831</v>
      </c>
      <c r="C53" s="70" t="s">
        <v>23</v>
      </c>
      <c r="D53" s="99" t="s">
        <v>873</v>
      </c>
      <c r="E53" s="35" t="s">
        <v>383</v>
      </c>
      <c r="F53" s="69" t="s">
        <v>29</v>
      </c>
      <c r="G53" s="35" t="s">
        <v>26</v>
      </c>
      <c r="H53" s="35" t="s">
        <v>26</v>
      </c>
      <c r="I53" s="35" t="s">
        <v>882</v>
      </c>
      <c r="J53" s="35" t="s">
        <v>29</v>
      </c>
      <c r="K53" s="35" t="s">
        <v>29</v>
      </c>
      <c r="L53" s="35" t="s">
        <v>29</v>
      </c>
      <c r="M53" s="201" t="s">
        <v>857</v>
      </c>
      <c r="N53" s="69" t="s">
        <v>882</v>
      </c>
      <c r="O53" s="227" t="s">
        <v>30</v>
      </c>
      <c r="P53" s="227" t="s">
        <v>49</v>
      </c>
      <c r="Q53" s="52" t="s">
        <v>555</v>
      </c>
      <c r="R53" s="69" t="s">
        <v>820</v>
      </c>
      <c r="S53" s="200">
        <v>45979</v>
      </c>
    </row>
    <row r="54" spans="1:19" s="4" customFormat="1" ht="30" x14ac:dyDescent="0.25">
      <c r="A54" s="186" t="s">
        <v>690</v>
      </c>
      <c r="B54" s="171" t="s">
        <v>832</v>
      </c>
      <c r="C54" s="70" t="s">
        <v>23</v>
      </c>
      <c r="D54" s="99" t="s">
        <v>873</v>
      </c>
      <c r="E54" s="35" t="s">
        <v>383</v>
      </c>
      <c r="F54" s="69" t="s">
        <v>29</v>
      </c>
      <c r="G54" s="35" t="s">
        <v>26</v>
      </c>
      <c r="H54" s="35" t="s">
        <v>26</v>
      </c>
      <c r="I54" s="35" t="s">
        <v>882</v>
      </c>
      <c r="J54" s="35" t="s">
        <v>29</v>
      </c>
      <c r="K54" s="35" t="s">
        <v>29</v>
      </c>
      <c r="L54" s="35" t="s">
        <v>29</v>
      </c>
      <c r="M54" s="201" t="s">
        <v>857</v>
      </c>
      <c r="N54" s="69" t="s">
        <v>882</v>
      </c>
      <c r="O54" s="227" t="s">
        <v>30</v>
      </c>
      <c r="P54" s="227" t="s">
        <v>49</v>
      </c>
      <c r="Q54" s="52" t="s">
        <v>555</v>
      </c>
      <c r="R54" s="69" t="s">
        <v>820</v>
      </c>
      <c r="S54" s="200">
        <v>45979</v>
      </c>
    </row>
    <row r="55" spans="1:19" s="4" customFormat="1" ht="30" x14ac:dyDescent="0.25">
      <c r="A55" s="186" t="s">
        <v>690</v>
      </c>
      <c r="B55" s="36" t="s">
        <v>833</v>
      </c>
      <c r="C55" s="35" t="s">
        <v>23</v>
      </c>
      <c r="D55" s="99" t="s">
        <v>22</v>
      </c>
      <c r="E55" s="35" t="s">
        <v>612</v>
      </c>
      <c r="F55" s="69" t="s">
        <v>29</v>
      </c>
      <c r="G55" s="218" t="s">
        <v>834</v>
      </c>
      <c r="H55" s="35" t="s">
        <v>26</v>
      </c>
      <c r="I55" s="35" t="s">
        <v>885</v>
      </c>
      <c r="J55" s="35" t="s">
        <v>29</v>
      </c>
      <c r="K55" s="35" t="s">
        <v>29</v>
      </c>
      <c r="L55" s="35" t="s">
        <v>29</v>
      </c>
      <c r="M55" s="201" t="s">
        <v>857</v>
      </c>
      <c r="N55" s="69" t="s">
        <v>882</v>
      </c>
      <c r="O55" s="227" t="s">
        <v>30</v>
      </c>
      <c r="P55" s="227" t="s">
        <v>49</v>
      </c>
      <c r="Q55" s="52" t="s">
        <v>555</v>
      </c>
      <c r="R55" s="69" t="s">
        <v>820</v>
      </c>
      <c r="S55" s="200">
        <v>45979</v>
      </c>
    </row>
    <row r="56" spans="1:19" s="4" customFormat="1" ht="30" x14ac:dyDescent="0.25">
      <c r="A56" s="186" t="s">
        <v>690</v>
      </c>
      <c r="B56" s="36" t="s">
        <v>835</v>
      </c>
      <c r="C56" s="35" t="s">
        <v>23</v>
      </c>
      <c r="D56" s="99" t="s">
        <v>22</v>
      </c>
      <c r="E56" s="35" t="s">
        <v>612</v>
      </c>
      <c r="F56" s="69" t="s">
        <v>29</v>
      </c>
      <c r="G56" s="218" t="s">
        <v>834</v>
      </c>
      <c r="H56" s="35" t="s">
        <v>26</v>
      </c>
      <c r="I56" s="35" t="s">
        <v>885</v>
      </c>
      <c r="J56" s="35" t="s">
        <v>29</v>
      </c>
      <c r="K56" s="35" t="s">
        <v>29</v>
      </c>
      <c r="L56" s="35" t="s">
        <v>29</v>
      </c>
      <c r="M56" s="201" t="s">
        <v>857</v>
      </c>
      <c r="N56" s="69" t="s">
        <v>882</v>
      </c>
      <c r="O56" s="227" t="s">
        <v>30</v>
      </c>
      <c r="P56" s="227" t="s">
        <v>49</v>
      </c>
      <c r="Q56" s="52" t="s">
        <v>555</v>
      </c>
      <c r="R56" s="69" t="s">
        <v>820</v>
      </c>
      <c r="S56" s="200">
        <v>45979</v>
      </c>
    </row>
    <row r="57" spans="1:19" s="4" customFormat="1" ht="30" x14ac:dyDescent="0.25">
      <c r="A57" s="172" t="s">
        <v>323</v>
      </c>
      <c r="B57" s="36" t="s">
        <v>836</v>
      </c>
      <c r="C57" s="35" t="s">
        <v>23</v>
      </c>
      <c r="D57" s="99" t="s">
        <v>22</v>
      </c>
      <c r="E57" s="35" t="s">
        <v>837</v>
      </c>
      <c r="F57" s="72" t="s">
        <v>29</v>
      </c>
      <c r="G57" s="35" t="s">
        <v>26</v>
      </c>
      <c r="H57" s="69" t="s">
        <v>26</v>
      </c>
      <c r="I57" s="35" t="s">
        <v>387</v>
      </c>
      <c r="J57" s="69" t="s">
        <v>29</v>
      </c>
      <c r="K57" s="69" t="s">
        <v>29</v>
      </c>
      <c r="L57" s="69" t="s">
        <v>29</v>
      </c>
      <c r="M57" s="69" t="s">
        <v>838</v>
      </c>
      <c r="N57" s="69" t="s">
        <v>387</v>
      </c>
      <c r="O57" s="51" t="s">
        <v>20</v>
      </c>
      <c r="P57" s="69" t="s">
        <v>49</v>
      </c>
      <c r="Q57" s="35" t="s">
        <v>370</v>
      </c>
      <c r="R57" s="69" t="s">
        <v>742</v>
      </c>
      <c r="S57" s="60">
        <v>45622</v>
      </c>
    </row>
    <row r="58" spans="1:19" s="4" customFormat="1" ht="30" x14ac:dyDescent="0.25">
      <c r="A58" s="172" t="s">
        <v>323</v>
      </c>
      <c r="B58" s="36" t="s">
        <v>839</v>
      </c>
      <c r="C58" s="69" t="s">
        <v>23</v>
      </c>
      <c r="D58" s="98" t="s">
        <v>386</v>
      </c>
      <c r="E58" s="69" t="s">
        <v>609</v>
      </c>
      <c r="F58" s="72" t="s">
        <v>29</v>
      </c>
      <c r="G58" s="69" t="s">
        <v>26</v>
      </c>
      <c r="H58" s="69" t="s">
        <v>26</v>
      </c>
      <c r="I58" s="35" t="s">
        <v>387</v>
      </c>
      <c r="J58" s="69" t="s">
        <v>29</v>
      </c>
      <c r="K58" s="69" t="s">
        <v>29</v>
      </c>
      <c r="L58" s="69" t="s">
        <v>29</v>
      </c>
      <c r="M58" s="69" t="s">
        <v>838</v>
      </c>
      <c r="N58" s="69" t="s">
        <v>387</v>
      </c>
      <c r="O58" s="51" t="s">
        <v>20</v>
      </c>
      <c r="P58" s="227" t="s">
        <v>49</v>
      </c>
      <c r="Q58" s="69" t="s">
        <v>370</v>
      </c>
      <c r="R58" s="69" t="s">
        <v>29</v>
      </c>
      <c r="S58" s="165">
        <v>45590</v>
      </c>
    </row>
    <row r="59" spans="1:19" ht="30" x14ac:dyDescent="0.25">
      <c r="A59" s="172" t="s">
        <v>323</v>
      </c>
      <c r="B59" s="36" t="s">
        <v>840</v>
      </c>
      <c r="C59" s="69" t="s">
        <v>23</v>
      </c>
      <c r="D59" s="98" t="s">
        <v>386</v>
      </c>
      <c r="E59" s="69" t="s">
        <v>609</v>
      </c>
      <c r="F59" s="72" t="s">
        <v>29</v>
      </c>
      <c r="G59" s="69" t="s">
        <v>26</v>
      </c>
      <c r="H59" s="69" t="s">
        <v>26</v>
      </c>
      <c r="I59" s="35" t="s">
        <v>387</v>
      </c>
      <c r="J59" s="69" t="s">
        <v>29</v>
      </c>
      <c r="K59" s="69" t="s">
        <v>29</v>
      </c>
      <c r="L59" s="69" t="s">
        <v>29</v>
      </c>
      <c r="M59" s="69" t="s">
        <v>838</v>
      </c>
      <c r="N59" s="69" t="s">
        <v>387</v>
      </c>
      <c r="O59" s="51" t="s">
        <v>20</v>
      </c>
      <c r="P59" s="227" t="s">
        <v>49</v>
      </c>
      <c r="Q59" s="69" t="s">
        <v>370</v>
      </c>
      <c r="R59" s="69" t="s">
        <v>29</v>
      </c>
      <c r="S59" s="74">
        <v>45463</v>
      </c>
    </row>
    <row r="60" spans="1:19" ht="30" x14ac:dyDescent="0.25">
      <c r="A60" s="172" t="s">
        <v>323</v>
      </c>
      <c r="B60" s="36" t="s">
        <v>841</v>
      </c>
      <c r="C60" s="69" t="s">
        <v>23</v>
      </c>
      <c r="D60" s="98" t="s">
        <v>386</v>
      </c>
      <c r="E60" s="69" t="s">
        <v>609</v>
      </c>
      <c r="F60" s="72" t="s">
        <v>29</v>
      </c>
      <c r="G60" s="69" t="s">
        <v>26</v>
      </c>
      <c r="H60" s="69" t="s">
        <v>26</v>
      </c>
      <c r="I60" s="35" t="s">
        <v>387</v>
      </c>
      <c r="J60" s="69" t="s">
        <v>29</v>
      </c>
      <c r="K60" s="69" t="s">
        <v>29</v>
      </c>
      <c r="L60" s="69" t="s">
        <v>29</v>
      </c>
      <c r="M60" s="69" t="s">
        <v>842</v>
      </c>
      <c r="N60" s="69" t="s">
        <v>387</v>
      </c>
      <c r="O60" s="51" t="s">
        <v>20</v>
      </c>
      <c r="P60" s="227" t="s">
        <v>49</v>
      </c>
      <c r="Q60" s="69" t="s">
        <v>370</v>
      </c>
      <c r="R60" s="69" t="s">
        <v>29</v>
      </c>
      <c r="S60" s="165">
        <v>45590</v>
      </c>
    </row>
    <row r="61" spans="1:19" ht="30" x14ac:dyDescent="0.25">
      <c r="A61" s="172" t="s">
        <v>323</v>
      </c>
      <c r="B61" s="36" t="s">
        <v>843</v>
      </c>
      <c r="C61" s="69" t="s">
        <v>23</v>
      </c>
      <c r="D61" s="98" t="s">
        <v>386</v>
      </c>
      <c r="E61" s="69" t="s">
        <v>609</v>
      </c>
      <c r="F61" s="72" t="s">
        <v>29</v>
      </c>
      <c r="G61" s="69" t="s">
        <v>26</v>
      </c>
      <c r="H61" s="69" t="s">
        <v>26</v>
      </c>
      <c r="I61" s="35" t="s">
        <v>387</v>
      </c>
      <c r="J61" s="69" t="s">
        <v>29</v>
      </c>
      <c r="K61" s="69" t="s">
        <v>29</v>
      </c>
      <c r="L61" s="69" t="s">
        <v>29</v>
      </c>
      <c r="M61" s="69" t="s">
        <v>844</v>
      </c>
      <c r="N61" s="69" t="s">
        <v>387</v>
      </c>
      <c r="O61" s="51" t="s">
        <v>20</v>
      </c>
      <c r="P61" s="227" t="s">
        <v>49</v>
      </c>
      <c r="Q61" s="69" t="s">
        <v>370</v>
      </c>
      <c r="R61" s="69" t="s">
        <v>29</v>
      </c>
      <c r="S61" s="165">
        <v>45590</v>
      </c>
    </row>
    <row r="62" spans="1:19" ht="30" x14ac:dyDescent="0.25">
      <c r="A62" s="172" t="s">
        <v>323</v>
      </c>
      <c r="B62" s="36" t="s">
        <v>845</v>
      </c>
      <c r="C62" s="35" t="s">
        <v>23</v>
      </c>
      <c r="D62" s="99" t="s">
        <v>22</v>
      </c>
      <c r="E62" s="69" t="s">
        <v>609</v>
      </c>
      <c r="F62" s="72" t="s">
        <v>29</v>
      </c>
      <c r="G62" s="35" t="s">
        <v>26</v>
      </c>
      <c r="H62" s="69" t="s">
        <v>26</v>
      </c>
      <c r="I62" s="35" t="s">
        <v>387</v>
      </c>
      <c r="J62" s="69" t="s">
        <v>29</v>
      </c>
      <c r="K62" s="69" t="s">
        <v>29</v>
      </c>
      <c r="L62" s="69" t="s">
        <v>29</v>
      </c>
      <c r="M62" s="69" t="s">
        <v>838</v>
      </c>
      <c r="N62" s="69" t="s">
        <v>387</v>
      </c>
      <c r="O62" s="51" t="s">
        <v>20</v>
      </c>
      <c r="P62" s="227" t="s">
        <v>49</v>
      </c>
      <c r="Q62" s="35" t="s">
        <v>370</v>
      </c>
      <c r="R62" s="69" t="s">
        <v>742</v>
      </c>
      <c r="S62" s="60">
        <v>45622</v>
      </c>
    </row>
    <row r="63" spans="1:19" ht="30" x14ac:dyDescent="0.25">
      <c r="A63" s="172" t="s">
        <v>323</v>
      </c>
      <c r="B63" s="36" t="s">
        <v>846</v>
      </c>
      <c r="C63" s="35" t="s">
        <v>23</v>
      </c>
      <c r="D63" s="99" t="s">
        <v>22</v>
      </c>
      <c r="E63" s="69" t="s">
        <v>609</v>
      </c>
      <c r="F63" s="72" t="s">
        <v>29</v>
      </c>
      <c r="G63" s="35" t="s">
        <v>26</v>
      </c>
      <c r="H63" s="69" t="s">
        <v>26</v>
      </c>
      <c r="I63" s="35" t="s">
        <v>387</v>
      </c>
      <c r="J63" s="69" t="s">
        <v>29</v>
      </c>
      <c r="K63" s="69" t="s">
        <v>29</v>
      </c>
      <c r="L63" s="69" t="s">
        <v>29</v>
      </c>
      <c r="M63" s="69" t="s">
        <v>838</v>
      </c>
      <c r="N63" s="69" t="s">
        <v>387</v>
      </c>
      <c r="O63" s="51" t="s">
        <v>20</v>
      </c>
      <c r="P63" s="227" t="s">
        <v>49</v>
      </c>
      <c r="Q63" s="35" t="s">
        <v>370</v>
      </c>
      <c r="R63" s="69" t="s">
        <v>742</v>
      </c>
      <c r="S63" s="60">
        <v>45622</v>
      </c>
    </row>
    <row r="64" spans="1:19" ht="51" x14ac:dyDescent="0.25">
      <c r="A64" s="172" t="s">
        <v>323</v>
      </c>
      <c r="B64" s="36" t="s">
        <v>907</v>
      </c>
      <c r="C64" s="69" t="s">
        <v>23</v>
      </c>
      <c r="D64" s="98" t="s">
        <v>386</v>
      </c>
      <c r="E64" s="69" t="s">
        <v>614</v>
      </c>
      <c r="F64" s="72" t="s">
        <v>29</v>
      </c>
      <c r="G64" s="69" t="s">
        <v>26</v>
      </c>
      <c r="H64" s="69" t="s">
        <v>26</v>
      </c>
      <c r="I64" s="35" t="s">
        <v>387</v>
      </c>
      <c r="J64" s="69" t="s">
        <v>29</v>
      </c>
      <c r="K64" s="69" t="s">
        <v>29</v>
      </c>
      <c r="L64" s="69" t="s">
        <v>29</v>
      </c>
      <c r="M64" s="69" t="s">
        <v>847</v>
      </c>
      <c r="N64" s="69" t="s">
        <v>387</v>
      </c>
      <c r="O64" s="51" t="s">
        <v>20</v>
      </c>
      <c r="P64" s="227" t="s">
        <v>49</v>
      </c>
      <c r="Q64" s="69" t="s">
        <v>370</v>
      </c>
      <c r="R64" s="69" t="s">
        <v>29</v>
      </c>
      <c r="S64" s="165">
        <v>45590</v>
      </c>
    </row>
    <row r="65" spans="1:19" ht="30" x14ac:dyDescent="0.25">
      <c r="A65" s="172" t="s">
        <v>323</v>
      </c>
      <c r="B65" s="36" t="s">
        <v>324</v>
      </c>
      <c r="C65" s="69" t="s">
        <v>23</v>
      </c>
      <c r="D65" s="98" t="s">
        <v>386</v>
      </c>
      <c r="E65" s="69" t="s">
        <v>608</v>
      </c>
      <c r="F65" s="72" t="s">
        <v>29</v>
      </c>
      <c r="G65" s="69" t="s">
        <v>26</v>
      </c>
      <c r="H65" s="69" t="s">
        <v>26</v>
      </c>
      <c r="I65" s="35" t="s">
        <v>387</v>
      </c>
      <c r="J65" s="69" t="s">
        <v>29</v>
      </c>
      <c r="K65" s="69" t="s">
        <v>29</v>
      </c>
      <c r="L65" s="69" t="s">
        <v>29</v>
      </c>
      <c r="M65" s="69" t="s">
        <v>345</v>
      </c>
      <c r="N65" s="69" t="s">
        <v>387</v>
      </c>
      <c r="O65" s="51" t="s">
        <v>20</v>
      </c>
      <c r="P65" s="227" t="s">
        <v>49</v>
      </c>
      <c r="Q65" s="35" t="s">
        <v>370</v>
      </c>
      <c r="R65" s="69" t="s">
        <v>29</v>
      </c>
      <c r="S65" s="74">
        <v>45463</v>
      </c>
    </row>
    <row r="66" spans="1:19" ht="30" x14ac:dyDescent="0.25">
      <c r="A66" s="162" t="s">
        <v>321</v>
      </c>
      <c r="B66" s="36" t="s">
        <v>301</v>
      </c>
      <c r="C66" s="69" t="s">
        <v>23</v>
      </c>
      <c r="D66" s="98" t="s">
        <v>386</v>
      </c>
      <c r="E66" s="69" t="s">
        <v>608</v>
      </c>
      <c r="F66" s="72" t="s">
        <v>29</v>
      </c>
      <c r="G66" s="69" t="s">
        <v>26</v>
      </c>
      <c r="H66" s="69" t="s">
        <v>26</v>
      </c>
      <c r="I66" s="35" t="s">
        <v>387</v>
      </c>
      <c r="J66" s="69" t="s">
        <v>29</v>
      </c>
      <c r="K66" s="69" t="s">
        <v>29</v>
      </c>
      <c r="L66" s="69" t="s">
        <v>29</v>
      </c>
      <c r="M66" s="69" t="s">
        <v>838</v>
      </c>
      <c r="N66" s="69" t="s">
        <v>387</v>
      </c>
      <c r="O66" s="51" t="s">
        <v>20</v>
      </c>
      <c r="P66" s="227" t="s">
        <v>49</v>
      </c>
      <c r="Q66" s="35" t="s">
        <v>370</v>
      </c>
      <c r="R66" s="69" t="s">
        <v>29</v>
      </c>
      <c r="S66" s="74">
        <v>45463</v>
      </c>
    </row>
    <row r="67" spans="1:19" ht="30" x14ac:dyDescent="0.25">
      <c r="A67" s="162" t="s">
        <v>321</v>
      </c>
      <c r="B67" s="36" t="s">
        <v>307</v>
      </c>
      <c r="C67" s="69" t="s">
        <v>23</v>
      </c>
      <c r="D67" s="98" t="s">
        <v>386</v>
      </c>
      <c r="E67" s="69" t="s">
        <v>608</v>
      </c>
      <c r="F67" s="72" t="s">
        <v>29</v>
      </c>
      <c r="G67" s="69" t="s">
        <v>26</v>
      </c>
      <c r="H67" s="69" t="s">
        <v>26</v>
      </c>
      <c r="I67" s="35" t="s">
        <v>387</v>
      </c>
      <c r="J67" s="69" t="s">
        <v>29</v>
      </c>
      <c r="K67" s="69" t="s">
        <v>29</v>
      </c>
      <c r="L67" s="69" t="s">
        <v>29</v>
      </c>
      <c r="M67" s="69" t="s">
        <v>838</v>
      </c>
      <c r="N67" s="69" t="s">
        <v>387</v>
      </c>
      <c r="O67" s="51" t="s">
        <v>20</v>
      </c>
      <c r="P67" s="227" t="s">
        <v>49</v>
      </c>
      <c r="Q67" s="35" t="s">
        <v>370</v>
      </c>
      <c r="R67" s="69" t="s">
        <v>29</v>
      </c>
      <c r="S67" s="74">
        <v>45463</v>
      </c>
    </row>
    <row r="68" spans="1:19" ht="30" x14ac:dyDescent="0.25">
      <c r="A68" s="162" t="s">
        <v>321</v>
      </c>
      <c r="B68" s="36" t="s">
        <v>317</v>
      </c>
      <c r="C68" s="69" t="s">
        <v>23</v>
      </c>
      <c r="D68" s="98" t="s">
        <v>386</v>
      </c>
      <c r="E68" s="69" t="s">
        <v>608</v>
      </c>
      <c r="F68" s="72" t="s">
        <v>29</v>
      </c>
      <c r="G68" s="69" t="s">
        <v>26</v>
      </c>
      <c r="H68" s="69" t="s">
        <v>26</v>
      </c>
      <c r="I68" s="35" t="s">
        <v>387</v>
      </c>
      <c r="J68" s="69" t="s">
        <v>29</v>
      </c>
      <c r="K68" s="69" t="s">
        <v>29</v>
      </c>
      <c r="L68" s="69" t="s">
        <v>29</v>
      </c>
      <c r="M68" s="69" t="s">
        <v>838</v>
      </c>
      <c r="N68" s="69" t="s">
        <v>387</v>
      </c>
      <c r="O68" s="51" t="s">
        <v>20</v>
      </c>
      <c r="P68" s="227" t="s">
        <v>49</v>
      </c>
      <c r="Q68" s="35" t="s">
        <v>370</v>
      </c>
      <c r="R68" s="69" t="s">
        <v>29</v>
      </c>
      <c r="S68" s="74">
        <v>45463</v>
      </c>
    </row>
    <row r="69" spans="1:19" ht="30" x14ac:dyDescent="0.25">
      <c r="A69" s="162" t="s">
        <v>321</v>
      </c>
      <c r="B69" s="36" t="s">
        <v>736</v>
      </c>
      <c r="C69" s="69" t="s">
        <v>23</v>
      </c>
      <c r="D69" s="98" t="s">
        <v>386</v>
      </c>
      <c r="E69" s="69" t="s">
        <v>608</v>
      </c>
      <c r="F69" s="72" t="s">
        <v>29</v>
      </c>
      <c r="G69" s="69" t="s">
        <v>26</v>
      </c>
      <c r="H69" s="69" t="s">
        <v>26</v>
      </c>
      <c r="I69" s="35" t="s">
        <v>387</v>
      </c>
      <c r="J69" s="69" t="s">
        <v>29</v>
      </c>
      <c r="K69" s="69" t="s">
        <v>29</v>
      </c>
      <c r="L69" s="69" t="s">
        <v>29</v>
      </c>
      <c r="M69" s="69" t="s">
        <v>838</v>
      </c>
      <c r="N69" s="69" t="s">
        <v>387</v>
      </c>
      <c r="O69" s="51" t="s">
        <v>20</v>
      </c>
      <c r="P69" s="227" t="s">
        <v>49</v>
      </c>
      <c r="Q69" s="35" t="s">
        <v>370</v>
      </c>
      <c r="R69" s="69" t="s">
        <v>29</v>
      </c>
      <c r="S69" s="74">
        <v>45463</v>
      </c>
    </row>
    <row r="70" spans="1:19" ht="30" x14ac:dyDescent="0.25">
      <c r="A70" s="162" t="s">
        <v>321</v>
      </c>
      <c r="B70" s="36" t="s">
        <v>708</v>
      </c>
      <c r="C70" s="69" t="s">
        <v>23</v>
      </c>
      <c r="D70" s="98" t="s">
        <v>386</v>
      </c>
      <c r="E70" s="69" t="s">
        <v>608</v>
      </c>
      <c r="F70" s="72" t="s">
        <v>29</v>
      </c>
      <c r="G70" s="69" t="s">
        <v>26</v>
      </c>
      <c r="H70" s="69" t="s">
        <v>26</v>
      </c>
      <c r="I70" s="35" t="s">
        <v>387</v>
      </c>
      <c r="J70" s="69" t="s">
        <v>29</v>
      </c>
      <c r="K70" s="69" t="s">
        <v>29</v>
      </c>
      <c r="L70" s="69" t="s">
        <v>29</v>
      </c>
      <c r="M70" s="69" t="s">
        <v>838</v>
      </c>
      <c r="N70" s="69" t="s">
        <v>387</v>
      </c>
      <c r="O70" s="51" t="s">
        <v>20</v>
      </c>
      <c r="P70" s="69" t="s">
        <v>49</v>
      </c>
      <c r="Q70" s="35" t="s">
        <v>370</v>
      </c>
      <c r="R70" s="69" t="s">
        <v>29</v>
      </c>
      <c r="S70" s="74">
        <v>45463</v>
      </c>
    </row>
    <row r="71" spans="1:19" ht="30" x14ac:dyDescent="0.25">
      <c r="A71" s="162" t="s">
        <v>321</v>
      </c>
      <c r="B71" s="36" t="s">
        <v>737</v>
      </c>
      <c r="C71" s="69" t="s">
        <v>23</v>
      </c>
      <c r="D71" s="98" t="s">
        <v>386</v>
      </c>
      <c r="E71" s="69" t="s">
        <v>608</v>
      </c>
      <c r="F71" s="72" t="s">
        <v>29</v>
      </c>
      <c r="G71" s="69" t="s">
        <v>26</v>
      </c>
      <c r="H71" s="69" t="s">
        <v>26</v>
      </c>
      <c r="I71" s="35" t="s">
        <v>387</v>
      </c>
      <c r="J71" s="69" t="s">
        <v>29</v>
      </c>
      <c r="K71" s="69" t="s">
        <v>29</v>
      </c>
      <c r="L71" s="69" t="s">
        <v>29</v>
      </c>
      <c r="M71" s="69" t="s">
        <v>838</v>
      </c>
      <c r="N71" s="69" t="s">
        <v>387</v>
      </c>
      <c r="O71" s="51" t="s">
        <v>20</v>
      </c>
      <c r="P71" s="69" t="s">
        <v>49</v>
      </c>
      <c r="Q71" s="35" t="s">
        <v>370</v>
      </c>
      <c r="R71" s="69" t="s">
        <v>29</v>
      </c>
      <c r="S71" s="74">
        <v>45463</v>
      </c>
    </row>
    <row r="72" spans="1:19" ht="30" x14ac:dyDescent="0.25">
      <c r="A72" s="162" t="s">
        <v>321</v>
      </c>
      <c r="B72" s="36" t="s">
        <v>338</v>
      </c>
      <c r="C72" s="69" t="s">
        <v>23</v>
      </c>
      <c r="D72" s="98" t="s">
        <v>386</v>
      </c>
      <c r="E72" s="69" t="s">
        <v>608</v>
      </c>
      <c r="F72" s="72" t="s">
        <v>29</v>
      </c>
      <c r="G72" s="69" t="s">
        <v>26</v>
      </c>
      <c r="H72" s="69" t="s">
        <v>26</v>
      </c>
      <c r="I72" s="35" t="s">
        <v>387</v>
      </c>
      <c r="J72" s="69" t="s">
        <v>29</v>
      </c>
      <c r="K72" s="69" t="s">
        <v>29</v>
      </c>
      <c r="L72" s="69" t="s">
        <v>29</v>
      </c>
      <c r="M72" s="69" t="s">
        <v>838</v>
      </c>
      <c r="N72" s="69" t="s">
        <v>387</v>
      </c>
      <c r="O72" s="51" t="s">
        <v>20</v>
      </c>
      <c r="P72" s="69" t="s">
        <v>49</v>
      </c>
      <c r="Q72" s="35" t="s">
        <v>370</v>
      </c>
      <c r="R72" s="69" t="s">
        <v>29</v>
      </c>
      <c r="S72" s="74">
        <v>45463</v>
      </c>
    </row>
    <row r="73" spans="1:19" ht="30" x14ac:dyDescent="0.25">
      <c r="A73" s="162" t="s">
        <v>321</v>
      </c>
      <c r="B73" s="36" t="s">
        <v>733</v>
      </c>
      <c r="C73" s="69" t="s">
        <v>23</v>
      </c>
      <c r="D73" s="98" t="s">
        <v>386</v>
      </c>
      <c r="E73" s="69" t="s">
        <v>608</v>
      </c>
      <c r="F73" s="72" t="s">
        <v>29</v>
      </c>
      <c r="G73" s="69" t="s">
        <v>26</v>
      </c>
      <c r="H73" s="69" t="s">
        <v>26</v>
      </c>
      <c r="I73" s="35" t="s">
        <v>387</v>
      </c>
      <c r="J73" s="69" t="s">
        <v>29</v>
      </c>
      <c r="K73" s="69" t="s">
        <v>29</v>
      </c>
      <c r="L73" s="69" t="s">
        <v>29</v>
      </c>
      <c r="M73" s="69" t="s">
        <v>838</v>
      </c>
      <c r="N73" s="69" t="s">
        <v>387</v>
      </c>
      <c r="O73" s="51" t="s">
        <v>20</v>
      </c>
      <c r="P73" s="69" t="s">
        <v>49</v>
      </c>
      <c r="Q73" s="35" t="s">
        <v>370</v>
      </c>
      <c r="R73" s="69" t="s">
        <v>29</v>
      </c>
      <c r="S73" s="74">
        <v>45463</v>
      </c>
    </row>
    <row r="74" spans="1:19" ht="30" x14ac:dyDescent="0.25">
      <c r="A74" s="162" t="s">
        <v>321</v>
      </c>
      <c r="B74" s="36" t="s">
        <v>309</v>
      </c>
      <c r="C74" s="69" t="s">
        <v>23</v>
      </c>
      <c r="D74" s="98" t="s">
        <v>386</v>
      </c>
      <c r="E74" s="69" t="s">
        <v>608</v>
      </c>
      <c r="F74" s="72" t="s">
        <v>29</v>
      </c>
      <c r="G74" s="69" t="s">
        <v>26</v>
      </c>
      <c r="H74" s="69" t="s">
        <v>26</v>
      </c>
      <c r="I74" s="35" t="s">
        <v>387</v>
      </c>
      <c r="J74" s="69" t="s">
        <v>29</v>
      </c>
      <c r="K74" s="69" t="s">
        <v>29</v>
      </c>
      <c r="L74" s="69" t="s">
        <v>29</v>
      </c>
      <c r="M74" s="69" t="s">
        <v>838</v>
      </c>
      <c r="N74" s="69" t="s">
        <v>387</v>
      </c>
      <c r="O74" s="51" t="s">
        <v>20</v>
      </c>
      <c r="P74" s="69" t="s">
        <v>49</v>
      </c>
      <c r="Q74" s="35" t="s">
        <v>370</v>
      </c>
      <c r="R74" s="69" t="s">
        <v>29</v>
      </c>
      <c r="S74" s="74">
        <v>45463</v>
      </c>
    </row>
    <row r="75" spans="1:19" ht="30" x14ac:dyDescent="0.25">
      <c r="A75" s="162" t="s">
        <v>321</v>
      </c>
      <c r="B75" s="36" t="s">
        <v>707</v>
      </c>
      <c r="C75" s="69" t="s">
        <v>23</v>
      </c>
      <c r="D75" s="98" t="s">
        <v>386</v>
      </c>
      <c r="E75" s="69" t="s">
        <v>608</v>
      </c>
      <c r="F75" s="72" t="s">
        <v>29</v>
      </c>
      <c r="G75" s="69" t="s">
        <v>26</v>
      </c>
      <c r="H75" s="69" t="s">
        <v>26</v>
      </c>
      <c r="I75" s="35" t="s">
        <v>387</v>
      </c>
      <c r="J75" s="69" t="s">
        <v>29</v>
      </c>
      <c r="K75" s="69" t="s">
        <v>29</v>
      </c>
      <c r="L75" s="69" t="s">
        <v>29</v>
      </c>
      <c r="M75" s="69" t="s">
        <v>838</v>
      </c>
      <c r="N75" s="69" t="s">
        <v>387</v>
      </c>
      <c r="O75" s="51" t="s">
        <v>20</v>
      </c>
      <c r="P75" s="69" t="s">
        <v>49</v>
      </c>
      <c r="Q75" s="35" t="s">
        <v>370</v>
      </c>
      <c r="R75" s="69" t="s">
        <v>29</v>
      </c>
      <c r="S75" s="74">
        <v>45463</v>
      </c>
    </row>
    <row r="76" spans="1:19" ht="30" x14ac:dyDescent="0.25">
      <c r="A76" s="162" t="s">
        <v>321</v>
      </c>
      <c r="B76" s="36" t="s">
        <v>717</v>
      </c>
      <c r="C76" s="69" t="s">
        <v>23</v>
      </c>
      <c r="D76" s="98" t="s">
        <v>386</v>
      </c>
      <c r="E76" s="69" t="s">
        <v>608</v>
      </c>
      <c r="F76" s="72" t="s">
        <v>29</v>
      </c>
      <c r="G76" s="69" t="s">
        <v>26</v>
      </c>
      <c r="H76" s="69" t="s">
        <v>26</v>
      </c>
      <c r="I76" s="35" t="s">
        <v>387</v>
      </c>
      <c r="J76" s="69" t="s">
        <v>29</v>
      </c>
      <c r="K76" s="69" t="s">
        <v>29</v>
      </c>
      <c r="L76" s="69" t="s">
        <v>29</v>
      </c>
      <c r="M76" s="69" t="s">
        <v>838</v>
      </c>
      <c r="N76" s="69" t="s">
        <v>387</v>
      </c>
      <c r="O76" s="51" t="s">
        <v>20</v>
      </c>
      <c r="P76" s="69" t="s">
        <v>49</v>
      </c>
      <c r="Q76" s="35" t="s">
        <v>370</v>
      </c>
      <c r="R76" s="69" t="s">
        <v>29</v>
      </c>
      <c r="S76" s="74">
        <v>45463</v>
      </c>
    </row>
    <row r="77" spans="1:19" ht="30" x14ac:dyDescent="0.25">
      <c r="A77" s="162" t="s">
        <v>321</v>
      </c>
      <c r="B77" s="36" t="s">
        <v>734</v>
      </c>
      <c r="C77" s="69" t="s">
        <v>23</v>
      </c>
      <c r="D77" s="98" t="s">
        <v>386</v>
      </c>
      <c r="E77" s="69" t="s">
        <v>608</v>
      </c>
      <c r="F77" s="72" t="s">
        <v>29</v>
      </c>
      <c r="G77" s="69" t="s">
        <v>26</v>
      </c>
      <c r="H77" s="69" t="s">
        <v>26</v>
      </c>
      <c r="I77" s="35" t="s">
        <v>387</v>
      </c>
      <c r="J77" s="69" t="s">
        <v>29</v>
      </c>
      <c r="K77" s="69" t="s">
        <v>29</v>
      </c>
      <c r="L77" s="69" t="s">
        <v>29</v>
      </c>
      <c r="M77" s="69" t="s">
        <v>838</v>
      </c>
      <c r="N77" s="69" t="s">
        <v>387</v>
      </c>
      <c r="O77" s="51" t="s">
        <v>20</v>
      </c>
      <c r="P77" s="69" t="s">
        <v>49</v>
      </c>
      <c r="Q77" s="35" t="s">
        <v>370</v>
      </c>
      <c r="R77" s="69" t="s">
        <v>29</v>
      </c>
      <c r="S77" s="74">
        <v>45463</v>
      </c>
    </row>
    <row r="78" spans="1:19" ht="30" x14ac:dyDescent="0.25">
      <c r="A78" s="162" t="s">
        <v>321</v>
      </c>
      <c r="B78" s="36" t="s">
        <v>318</v>
      </c>
      <c r="C78" s="69" t="s">
        <v>23</v>
      </c>
      <c r="D78" s="98" t="s">
        <v>386</v>
      </c>
      <c r="E78" s="69" t="s">
        <v>608</v>
      </c>
      <c r="F78" s="72" t="s">
        <v>29</v>
      </c>
      <c r="G78" s="69" t="s">
        <v>26</v>
      </c>
      <c r="H78" s="69" t="s">
        <v>26</v>
      </c>
      <c r="I78" s="35" t="s">
        <v>387</v>
      </c>
      <c r="J78" s="69" t="s">
        <v>29</v>
      </c>
      <c r="K78" s="69" t="s">
        <v>29</v>
      </c>
      <c r="L78" s="69" t="s">
        <v>29</v>
      </c>
      <c r="M78" s="69" t="s">
        <v>838</v>
      </c>
      <c r="N78" s="69" t="s">
        <v>387</v>
      </c>
      <c r="O78" s="51" t="s">
        <v>20</v>
      </c>
      <c r="P78" s="69" t="s">
        <v>49</v>
      </c>
      <c r="Q78" s="35" t="s">
        <v>370</v>
      </c>
      <c r="R78" s="69" t="s">
        <v>29</v>
      </c>
      <c r="S78" s="74">
        <v>45463</v>
      </c>
    </row>
    <row r="79" spans="1:19" ht="30" x14ac:dyDescent="0.25">
      <c r="A79" s="162" t="s">
        <v>321</v>
      </c>
      <c r="B79" s="36" t="s">
        <v>716</v>
      </c>
      <c r="C79" s="69" t="s">
        <v>23</v>
      </c>
      <c r="D79" s="98" t="s">
        <v>386</v>
      </c>
      <c r="E79" s="69" t="s">
        <v>608</v>
      </c>
      <c r="F79" s="72" t="s">
        <v>29</v>
      </c>
      <c r="G79" s="69" t="s">
        <v>26</v>
      </c>
      <c r="H79" s="69" t="s">
        <v>26</v>
      </c>
      <c r="I79" s="35" t="s">
        <v>387</v>
      </c>
      <c r="J79" s="69" t="s">
        <v>29</v>
      </c>
      <c r="K79" s="69" t="s">
        <v>29</v>
      </c>
      <c r="L79" s="69" t="s">
        <v>29</v>
      </c>
      <c r="M79" s="69" t="s">
        <v>838</v>
      </c>
      <c r="N79" s="69" t="s">
        <v>387</v>
      </c>
      <c r="O79" s="51" t="s">
        <v>20</v>
      </c>
      <c r="P79" s="69" t="s">
        <v>49</v>
      </c>
      <c r="Q79" s="35" t="s">
        <v>370</v>
      </c>
      <c r="R79" s="69" t="s">
        <v>29</v>
      </c>
      <c r="S79" s="74">
        <v>45463</v>
      </c>
    </row>
    <row r="80" spans="1:19" ht="30" x14ac:dyDescent="0.25">
      <c r="A80" s="162" t="s">
        <v>321</v>
      </c>
      <c r="B80" s="36" t="s">
        <v>316</v>
      </c>
      <c r="C80" s="69" t="s">
        <v>23</v>
      </c>
      <c r="D80" s="98" t="s">
        <v>386</v>
      </c>
      <c r="E80" s="69" t="s">
        <v>608</v>
      </c>
      <c r="F80" s="72" t="s">
        <v>29</v>
      </c>
      <c r="G80" s="69" t="s">
        <v>26</v>
      </c>
      <c r="H80" s="69" t="s">
        <v>26</v>
      </c>
      <c r="I80" s="35" t="s">
        <v>387</v>
      </c>
      <c r="J80" s="69" t="s">
        <v>29</v>
      </c>
      <c r="K80" s="69" t="s">
        <v>29</v>
      </c>
      <c r="L80" s="69" t="s">
        <v>29</v>
      </c>
      <c r="M80" s="69" t="s">
        <v>838</v>
      </c>
      <c r="N80" s="69" t="s">
        <v>387</v>
      </c>
      <c r="O80" s="51" t="s">
        <v>20</v>
      </c>
      <c r="P80" s="69" t="s">
        <v>49</v>
      </c>
      <c r="Q80" s="35" t="s">
        <v>370</v>
      </c>
      <c r="R80" s="69" t="s">
        <v>29</v>
      </c>
      <c r="S80" s="74">
        <v>45463</v>
      </c>
    </row>
    <row r="81" spans="1:19" ht="30" x14ac:dyDescent="0.25">
      <c r="A81" s="162" t="s">
        <v>321</v>
      </c>
      <c r="B81" s="36" t="s">
        <v>308</v>
      </c>
      <c r="C81" s="69" t="s">
        <v>23</v>
      </c>
      <c r="D81" s="98" t="s">
        <v>386</v>
      </c>
      <c r="E81" s="69" t="s">
        <v>608</v>
      </c>
      <c r="F81" s="72" t="s">
        <v>29</v>
      </c>
      <c r="G81" s="69" t="s">
        <v>26</v>
      </c>
      <c r="H81" s="69" t="s">
        <v>26</v>
      </c>
      <c r="I81" s="35" t="s">
        <v>387</v>
      </c>
      <c r="J81" s="69" t="s">
        <v>29</v>
      </c>
      <c r="K81" s="69" t="s">
        <v>29</v>
      </c>
      <c r="L81" s="69" t="s">
        <v>29</v>
      </c>
      <c r="M81" s="69" t="s">
        <v>838</v>
      </c>
      <c r="N81" s="69" t="s">
        <v>387</v>
      </c>
      <c r="O81" s="51" t="s">
        <v>20</v>
      </c>
      <c r="P81" s="69" t="s">
        <v>49</v>
      </c>
      <c r="Q81" s="35" t="s">
        <v>370</v>
      </c>
      <c r="R81" s="69" t="s">
        <v>29</v>
      </c>
      <c r="S81" s="74">
        <v>45463</v>
      </c>
    </row>
    <row r="82" spans="1:19" ht="30" x14ac:dyDescent="0.25">
      <c r="A82" s="162" t="s">
        <v>321</v>
      </c>
      <c r="B82" s="36" t="s">
        <v>700</v>
      </c>
      <c r="C82" s="69" t="s">
        <v>23</v>
      </c>
      <c r="D82" s="98" t="s">
        <v>386</v>
      </c>
      <c r="E82" s="69" t="s">
        <v>608</v>
      </c>
      <c r="F82" s="72" t="s">
        <v>29</v>
      </c>
      <c r="G82" s="69" t="s">
        <v>26</v>
      </c>
      <c r="H82" s="69" t="s">
        <v>26</v>
      </c>
      <c r="I82" s="35" t="s">
        <v>387</v>
      </c>
      <c r="J82" s="69" t="s">
        <v>29</v>
      </c>
      <c r="K82" s="69" t="s">
        <v>29</v>
      </c>
      <c r="L82" s="69" t="s">
        <v>29</v>
      </c>
      <c r="M82" s="69" t="s">
        <v>838</v>
      </c>
      <c r="N82" s="69" t="s">
        <v>387</v>
      </c>
      <c r="O82" s="51" t="s">
        <v>20</v>
      </c>
      <c r="P82" s="69" t="s">
        <v>49</v>
      </c>
      <c r="Q82" s="35" t="s">
        <v>370</v>
      </c>
      <c r="R82" s="69" t="s">
        <v>29</v>
      </c>
      <c r="S82" s="74">
        <v>45463</v>
      </c>
    </row>
    <row r="83" spans="1:19" ht="30" x14ac:dyDescent="0.25">
      <c r="A83" s="162" t="s">
        <v>321</v>
      </c>
      <c r="B83" s="36" t="s">
        <v>703</v>
      </c>
      <c r="C83" s="69" t="s">
        <v>23</v>
      </c>
      <c r="D83" s="98" t="s">
        <v>386</v>
      </c>
      <c r="E83" s="69" t="s">
        <v>608</v>
      </c>
      <c r="F83" s="72" t="s">
        <v>29</v>
      </c>
      <c r="G83" s="69" t="s">
        <v>26</v>
      </c>
      <c r="H83" s="69" t="s">
        <v>26</v>
      </c>
      <c r="I83" s="35" t="s">
        <v>387</v>
      </c>
      <c r="J83" s="69" t="s">
        <v>29</v>
      </c>
      <c r="K83" s="69" t="s">
        <v>29</v>
      </c>
      <c r="L83" s="69" t="s">
        <v>29</v>
      </c>
      <c r="M83" s="69" t="s">
        <v>838</v>
      </c>
      <c r="N83" s="69" t="s">
        <v>387</v>
      </c>
      <c r="O83" s="51" t="s">
        <v>20</v>
      </c>
      <c r="P83" s="69" t="s">
        <v>49</v>
      </c>
      <c r="Q83" s="35" t="s">
        <v>370</v>
      </c>
      <c r="R83" s="69" t="s">
        <v>29</v>
      </c>
      <c r="S83" s="74">
        <v>45463</v>
      </c>
    </row>
    <row r="84" spans="1:19" ht="30" x14ac:dyDescent="0.25">
      <c r="A84" s="162" t="s">
        <v>321</v>
      </c>
      <c r="B84" s="36" t="s">
        <v>705</v>
      </c>
      <c r="C84" s="69" t="s">
        <v>23</v>
      </c>
      <c r="D84" s="98" t="s">
        <v>386</v>
      </c>
      <c r="E84" s="69" t="s">
        <v>608</v>
      </c>
      <c r="F84" s="72" t="s">
        <v>29</v>
      </c>
      <c r="G84" s="69" t="s">
        <v>26</v>
      </c>
      <c r="H84" s="69" t="s">
        <v>26</v>
      </c>
      <c r="I84" s="35" t="s">
        <v>387</v>
      </c>
      <c r="J84" s="69" t="s">
        <v>29</v>
      </c>
      <c r="K84" s="69" t="s">
        <v>29</v>
      </c>
      <c r="L84" s="69" t="s">
        <v>29</v>
      </c>
      <c r="M84" s="69" t="s">
        <v>838</v>
      </c>
      <c r="N84" s="69" t="s">
        <v>387</v>
      </c>
      <c r="O84" s="51" t="s">
        <v>20</v>
      </c>
      <c r="P84" s="69" t="s">
        <v>49</v>
      </c>
      <c r="Q84" s="35" t="s">
        <v>370</v>
      </c>
      <c r="R84" s="69" t="s">
        <v>29</v>
      </c>
      <c r="S84" s="74">
        <v>45463</v>
      </c>
    </row>
    <row r="85" spans="1:19" ht="30" x14ac:dyDescent="0.25">
      <c r="A85" s="162" t="s">
        <v>321</v>
      </c>
      <c r="B85" s="36" t="s">
        <v>315</v>
      </c>
      <c r="C85" s="69" t="s">
        <v>23</v>
      </c>
      <c r="D85" s="98" t="s">
        <v>386</v>
      </c>
      <c r="E85" s="69" t="s">
        <v>608</v>
      </c>
      <c r="F85" s="72" t="s">
        <v>29</v>
      </c>
      <c r="G85" s="69" t="s">
        <v>26</v>
      </c>
      <c r="H85" s="69" t="s">
        <v>26</v>
      </c>
      <c r="I85" s="35" t="s">
        <v>387</v>
      </c>
      <c r="J85" s="69" t="s">
        <v>29</v>
      </c>
      <c r="K85" s="69" t="s">
        <v>29</v>
      </c>
      <c r="L85" s="69" t="s">
        <v>29</v>
      </c>
      <c r="M85" s="69" t="s">
        <v>838</v>
      </c>
      <c r="N85" s="69" t="s">
        <v>387</v>
      </c>
      <c r="O85" s="51" t="s">
        <v>20</v>
      </c>
      <c r="P85" s="69" t="s">
        <v>49</v>
      </c>
      <c r="Q85" s="35" t="s">
        <v>370</v>
      </c>
      <c r="R85" s="69" t="s">
        <v>29</v>
      </c>
      <c r="S85" s="74">
        <v>45463</v>
      </c>
    </row>
    <row r="86" spans="1:19" ht="30" x14ac:dyDescent="0.25">
      <c r="A86" s="162" t="s">
        <v>321</v>
      </c>
      <c r="B86" s="36" t="s">
        <v>706</v>
      </c>
      <c r="C86" s="69" t="s">
        <v>23</v>
      </c>
      <c r="D86" s="98" t="s">
        <v>386</v>
      </c>
      <c r="E86" s="69" t="s">
        <v>608</v>
      </c>
      <c r="F86" s="72" t="s">
        <v>29</v>
      </c>
      <c r="G86" s="69" t="s">
        <v>26</v>
      </c>
      <c r="H86" s="69" t="s">
        <v>26</v>
      </c>
      <c r="I86" s="35" t="s">
        <v>387</v>
      </c>
      <c r="J86" s="69" t="s">
        <v>29</v>
      </c>
      <c r="K86" s="69" t="s">
        <v>29</v>
      </c>
      <c r="L86" s="69" t="s">
        <v>29</v>
      </c>
      <c r="M86" s="69" t="s">
        <v>838</v>
      </c>
      <c r="N86" s="69" t="s">
        <v>387</v>
      </c>
      <c r="O86" s="51" t="s">
        <v>20</v>
      </c>
      <c r="P86" s="69" t="s">
        <v>49</v>
      </c>
      <c r="Q86" s="35" t="s">
        <v>370</v>
      </c>
      <c r="R86" s="69" t="s">
        <v>29</v>
      </c>
      <c r="S86" s="74">
        <v>45463</v>
      </c>
    </row>
    <row r="87" spans="1:19" ht="30" x14ac:dyDescent="0.25">
      <c r="A87" s="162" t="s">
        <v>321</v>
      </c>
      <c r="B87" s="36" t="s">
        <v>713</v>
      </c>
      <c r="C87" s="69" t="s">
        <v>23</v>
      </c>
      <c r="D87" s="98" t="s">
        <v>386</v>
      </c>
      <c r="E87" s="69" t="s">
        <v>608</v>
      </c>
      <c r="F87" s="72" t="s">
        <v>29</v>
      </c>
      <c r="G87" s="69" t="s">
        <v>26</v>
      </c>
      <c r="H87" s="69" t="s">
        <v>26</v>
      </c>
      <c r="I87" s="35" t="s">
        <v>387</v>
      </c>
      <c r="J87" s="69" t="s">
        <v>29</v>
      </c>
      <c r="K87" s="69" t="s">
        <v>29</v>
      </c>
      <c r="L87" s="69" t="s">
        <v>29</v>
      </c>
      <c r="M87" s="69" t="s">
        <v>838</v>
      </c>
      <c r="N87" s="69" t="s">
        <v>387</v>
      </c>
      <c r="O87" s="51" t="s">
        <v>20</v>
      </c>
      <c r="P87" s="69" t="s">
        <v>49</v>
      </c>
      <c r="Q87" s="35" t="s">
        <v>370</v>
      </c>
      <c r="R87" s="69" t="s">
        <v>29</v>
      </c>
      <c r="S87" s="74">
        <v>45463</v>
      </c>
    </row>
    <row r="88" spans="1:19" ht="45" x14ac:dyDescent="0.25">
      <c r="A88" s="162" t="s">
        <v>321</v>
      </c>
      <c r="B88" s="36" t="s">
        <v>848</v>
      </c>
      <c r="C88" s="69" t="s">
        <v>23</v>
      </c>
      <c r="D88" s="98" t="s">
        <v>386</v>
      </c>
      <c r="E88" s="69" t="s">
        <v>608</v>
      </c>
      <c r="F88" s="72" t="s">
        <v>29</v>
      </c>
      <c r="G88" s="69" t="s">
        <v>26</v>
      </c>
      <c r="H88" s="69" t="s">
        <v>26</v>
      </c>
      <c r="I88" s="35" t="s">
        <v>387</v>
      </c>
      <c r="J88" s="69" t="s">
        <v>29</v>
      </c>
      <c r="K88" s="69" t="s">
        <v>29</v>
      </c>
      <c r="L88" s="69" t="s">
        <v>29</v>
      </c>
      <c r="M88" s="69" t="s">
        <v>838</v>
      </c>
      <c r="N88" s="69" t="s">
        <v>387</v>
      </c>
      <c r="O88" s="51" t="s">
        <v>20</v>
      </c>
      <c r="P88" s="69" t="s">
        <v>49</v>
      </c>
      <c r="Q88" s="35" t="s">
        <v>370</v>
      </c>
      <c r="R88" s="69" t="s">
        <v>29</v>
      </c>
      <c r="S88" s="74">
        <v>45463</v>
      </c>
    </row>
    <row r="89" spans="1:19" ht="30" x14ac:dyDescent="0.25">
      <c r="A89" s="162" t="s">
        <v>321</v>
      </c>
      <c r="B89" s="36" t="s">
        <v>725</v>
      </c>
      <c r="C89" s="69" t="s">
        <v>23</v>
      </c>
      <c r="D89" s="98" t="s">
        <v>386</v>
      </c>
      <c r="E89" s="69" t="s">
        <v>608</v>
      </c>
      <c r="F89" s="72" t="s">
        <v>29</v>
      </c>
      <c r="G89" s="69" t="s">
        <v>26</v>
      </c>
      <c r="H89" s="69" t="s">
        <v>26</v>
      </c>
      <c r="I89" s="35" t="s">
        <v>387</v>
      </c>
      <c r="J89" s="69" t="s">
        <v>29</v>
      </c>
      <c r="K89" s="69" t="s">
        <v>29</v>
      </c>
      <c r="L89" s="69" t="s">
        <v>29</v>
      </c>
      <c r="M89" s="69" t="s">
        <v>838</v>
      </c>
      <c r="N89" s="69" t="s">
        <v>387</v>
      </c>
      <c r="O89" s="51" t="s">
        <v>20</v>
      </c>
      <c r="P89" s="69" t="s">
        <v>49</v>
      </c>
      <c r="Q89" s="35" t="s">
        <v>370</v>
      </c>
      <c r="R89" s="69" t="s">
        <v>29</v>
      </c>
      <c r="S89" s="74">
        <v>45463</v>
      </c>
    </row>
    <row r="90" spans="1:19" ht="30" x14ac:dyDescent="0.25">
      <c r="A90" s="162" t="s">
        <v>321</v>
      </c>
      <c r="B90" s="36" t="s">
        <v>695</v>
      </c>
      <c r="C90" s="69" t="s">
        <v>23</v>
      </c>
      <c r="D90" s="98" t="s">
        <v>386</v>
      </c>
      <c r="E90" s="69" t="s">
        <v>608</v>
      </c>
      <c r="F90" s="72" t="s">
        <v>29</v>
      </c>
      <c r="G90" s="69" t="s">
        <v>26</v>
      </c>
      <c r="H90" s="69" t="s">
        <v>26</v>
      </c>
      <c r="I90" s="35" t="s">
        <v>387</v>
      </c>
      <c r="J90" s="69" t="s">
        <v>29</v>
      </c>
      <c r="K90" s="69" t="s">
        <v>29</v>
      </c>
      <c r="L90" s="69" t="s">
        <v>29</v>
      </c>
      <c r="M90" s="69" t="s">
        <v>838</v>
      </c>
      <c r="N90" s="69" t="s">
        <v>387</v>
      </c>
      <c r="O90" s="51" t="s">
        <v>20</v>
      </c>
      <c r="P90" s="69" t="s">
        <v>49</v>
      </c>
      <c r="Q90" s="35" t="s">
        <v>370</v>
      </c>
      <c r="R90" s="69" t="s">
        <v>29</v>
      </c>
      <c r="S90" s="74">
        <v>45463</v>
      </c>
    </row>
    <row r="91" spans="1:19" ht="30" x14ac:dyDescent="0.25">
      <c r="A91" s="162" t="s">
        <v>321</v>
      </c>
      <c r="B91" s="36" t="s">
        <v>696</v>
      </c>
      <c r="C91" s="69" t="s">
        <v>23</v>
      </c>
      <c r="D91" s="98" t="s">
        <v>386</v>
      </c>
      <c r="E91" s="69" t="s">
        <v>608</v>
      </c>
      <c r="F91" s="72" t="s">
        <v>29</v>
      </c>
      <c r="G91" s="69" t="s">
        <v>26</v>
      </c>
      <c r="H91" s="69" t="s">
        <v>26</v>
      </c>
      <c r="I91" s="35" t="s">
        <v>387</v>
      </c>
      <c r="J91" s="69" t="s">
        <v>29</v>
      </c>
      <c r="K91" s="69" t="s">
        <v>29</v>
      </c>
      <c r="L91" s="69" t="s">
        <v>29</v>
      </c>
      <c r="M91" s="69" t="s">
        <v>838</v>
      </c>
      <c r="N91" s="69" t="s">
        <v>387</v>
      </c>
      <c r="O91" s="51" t="s">
        <v>20</v>
      </c>
      <c r="P91" s="69" t="s">
        <v>49</v>
      </c>
      <c r="Q91" s="35" t="s">
        <v>370</v>
      </c>
      <c r="R91" s="69" t="s">
        <v>29</v>
      </c>
      <c r="S91" s="74">
        <v>45463</v>
      </c>
    </row>
    <row r="92" spans="1:19" ht="30" x14ac:dyDescent="0.25">
      <c r="A92" s="162" t="s">
        <v>321</v>
      </c>
      <c r="B92" s="36" t="s">
        <v>697</v>
      </c>
      <c r="C92" s="69" t="s">
        <v>23</v>
      </c>
      <c r="D92" s="98" t="s">
        <v>386</v>
      </c>
      <c r="E92" s="69" t="s">
        <v>608</v>
      </c>
      <c r="F92" s="72" t="s">
        <v>29</v>
      </c>
      <c r="G92" s="69" t="s">
        <v>26</v>
      </c>
      <c r="H92" s="69" t="s">
        <v>26</v>
      </c>
      <c r="I92" s="35" t="s">
        <v>387</v>
      </c>
      <c r="J92" s="69" t="s">
        <v>29</v>
      </c>
      <c r="K92" s="69" t="s">
        <v>29</v>
      </c>
      <c r="L92" s="69" t="s">
        <v>29</v>
      </c>
      <c r="M92" s="69" t="s">
        <v>838</v>
      </c>
      <c r="N92" s="69" t="s">
        <v>387</v>
      </c>
      <c r="O92" s="51" t="s">
        <v>20</v>
      </c>
      <c r="P92" s="69" t="s">
        <v>49</v>
      </c>
      <c r="Q92" s="35" t="s">
        <v>370</v>
      </c>
      <c r="R92" s="69" t="s">
        <v>29</v>
      </c>
      <c r="S92" s="74">
        <v>45463</v>
      </c>
    </row>
    <row r="93" spans="1:19" ht="30" x14ac:dyDescent="0.25">
      <c r="A93" s="162" t="s">
        <v>321</v>
      </c>
      <c r="B93" s="36" t="s">
        <v>849</v>
      </c>
      <c r="C93" s="69" t="s">
        <v>23</v>
      </c>
      <c r="D93" s="98" t="s">
        <v>386</v>
      </c>
      <c r="E93" s="69" t="s">
        <v>608</v>
      </c>
      <c r="F93" s="72" t="s">
        <v>29</v>
      </c>
      <c r="G93" s="69" t="s">
        <v>26</v>
      </c>
      <c r="H93" s="69" t="s">
        <v>26</v>
      </c>
      <c r="I93" s="35" t="s">
        <v>387</v>
      </c>
      <c r="J93" s="69" t="s">
        <v>29</v>
      </c>
      <c r="K93" s="69" t="s">
        <v>29</v>
      </c>
      <c r="L93" s="69" t="s">
        <v>29</v>
      </c>
      <c r="M93" s="69" t="s">
        <v>838</v>
      </c>
      <c r="N93" s="69" t="s">
        <v>387</v>
      </c>
      <c r="O93" s="51" t="s">
        <v>20</v>
      </c>
      <c r="P93" s="69" t="s">
        <v>49</v>
      </c>
      <c r="Q93" s="35" t="s">
        <v>370</v>
      </c>
      <c r="R93" s="69" t="s">
        <v>29</v>
      </c>
      <c r="S93" s="74">
        <v>45463</v>
      </c>
    </row>
    <row r="94" spans="1:19" ht="30" x14ac:dyDescent="0.25">
      <c r="A94" s="162" t="s">
        <v>321</v>
      </c>
      <c r="B94" s="36" t="s">
        <v>732</v>
      </c>
      <c r="C94" s="69" t="s">
        <v>23</v>
      </c>
      <c r="D94" s="98" t="s">
        <v>386</v>
      </c>
      <c r="E94" s="69" t="s">
        <v>608</v>
      </c>
      <c r="F94" s="72" t="s">
        <v>29</v>
      </c>
      <c r="G94" s="69" t="s">
        <v>26</v>
      </c>
      <c r="H94" s="69" t="s">
        <v>26</v>
      </c>
      <c r="I94" s="35" t="s">
        <v>387</v>
      </c>
      <c r="J94" s="69" t="s">
        <v>29</v>
      </c>
      <c r="K94" s="69" t="s">
        <v>29</v>
      </c>
      <c r="L94" s="69" t="s">
        <v>29</v>
      </c>
      <c r="M94" s="69" t="s">
        <v>838</v>
      </c>
      <c r="N94" s="69" t="s">
        <v>387</v>
      </c>
      <c r="O94" s="51" t="s">
        <v>20</v>
      </c>
      <c r="P94" s="69" t="s">
        <v>49</v>
      </c>
      <c r="Q94" s="35" t="s">
        <v>370</v>
      </c>
      <c r="R94" s="69" t="s">
        <v>29</v>
      </c>
      <c r="S94" s="74">
        <v>45463</v>
      </c>
    </row>
    <row r="95" spans="1:19" ht="30" x14ac:dyDescent="0.25">
      <c r="A95" s="162" t="s">
        <v>321</v>
      </c>
      <c r="B95" s="36" t="s">
        <v>699</v>
      </c>
      <c r="C95" s="69" t="s">
        <v>23</v>
      </c>
      <c r="D95" s="98" t="s">
        <v>386</v>
      </c>
      <c r="E95" s="69" t="s">
        <v>608</v>
      </c>
      <c r="F95" s="72" t="s">
        <v>29</v>
      </c>
      <c r="G95" s="69" t="s">
        <v>26</v>
      </c>
      <c r="H95" s="69" t="s">
        <v>26</v>
      </c>
      <c r="I95" s="35" t="s">
        <v>387</v>
      </c>
      <c r="J95" s="69" t="s">
        <v>29</v>
      </c>
      <c r="K95" s="69" t="s">
        <v>29</v>
      </c>
      <c r="L95" s="69" t="s">
        <v>29</v>
      </c>
      <c r="M95" s="69" t="s">
        <v>838</v>
      </c>
      <c r="N95" s="69" t="s">
        <v>387</v>
      </c>
      <c r="O95" s="51" t="s">
        <v>20</v>
      </c>
      <c r="P95" s="69" t="s">
        <v>49</v>
      </c>
      <c r="Q95" s="35" t="s">
        <v>370</v>
      </c>
      <c r="R95" s="69" t="s">
        <v>29</v>
      </c>
      <c r="S95" s="74">
        <v>45463</v>
      </c>
    </row>
    <row r="96" spans="1:19" ht="30" x14ac:dyDescent="0.25">
      <c r="A96" s="162" t="s">
        <v>321</v>
      </c>
      <c r="B96" s="36" t="s">
        <v>726</v>
      </c>
      <c r="C96" s="69" t="s">
        <v>23</v>
      </c>
      <c r="D96" s="98" t="s">
        <v>386</v>
      </c>
      <c r="E96" s="69" t="s">
        <v>608</v>
      </c>
      <c r="F96" s="72" t="s">
        <v>29</v>
      </c>
      <c r="G96" s="69" t="s">
        <v>26</v>
      </c>
      <c r="H96" s="69" t="s">
        <v>26</v>
      </c>
      <c r="I96" s="35" t="s">
        <v>387</v>
      </c>
      <c r="J96" s="69" t="s">
        <v>29</v>
      </c>
      <c r="K96" s="69" t="s">
        <v>29</v>
      </c>
      <c r="L96" s="69" t="s">
        <v>29</v>
      </c>
      <c r="M96" s="69" t="s">
        <v>838</v>
      </c>
      <c r="N96" s="69" t="s">
        <v>387</v>
      </c>
      <c r="O96" s="51" t="s">
        <v>20</v>
      </c>
      <c r="P96" s="69" t="s">
        <v>49</v>
      </c>
      <c r="Q96" s="35" t="s">
        <v>370</v>
      </c>
      <c r="R96" s="69" t="s">
        <v>29</v>
      </c>
      <c r="S96" s="74">
        <v>45463</v>
      </c>
    </row>
    <row r="97" spans="1:19" ht="30" x14ac:dyDescent="0.25">
      <c r="A97" s="162" t="s">
        <v>321</v>
      </c>
      <c r="B97" s="36" t="s">
        <v>311</v>
      </c>
      <c r="C97" s="69" t="s">
        <v>23</v>
      </c>
      <c r="D97" s="98" t="s">
        <v>386</v>
      </c>
      <c r="E97" s="69" t="s">
        <v>608</v>
      </c>
      <c r="F97" s="72" t="s">
        <v>29</v>
      </c>
      <c r="G97" s="69" t="s">
        <v>26</v>
      </c>
      <c r="H97" s="69" t="s">
        <v>26</v>
      </c>
      <c r="I97" s="35" t="s">
        <v>387</v>
      </c>
      <c r="J97" s="69" t="s">
        <v>29</v>
      </c>
      <c r="K97" s="69" t="s">
        <v>29</v>
      </c>
      <c r="L97" s="69" t="s">
        <v>29</v>
      </c>
      <c r="M97" s="69" t="s">
        <v>838</v>
      </c>
      <c r="N97" s="69" t="s">
        <v>387</v>
      </c>
      <c r="O97" s="51" t="s">
        <v>20</v>
      </c>
      <c r="P97" s="69" t="s">
        <v>49</v>
      </c>
      <c r="Q97" s="35" t="s">
        <v>370</v>
      </c>
      <c r="R97" s="69" t="s">
        <v>29</v>
      </c>
      <c r="S97" s="74">
        <v>45463</v>
      </c>
    </row>
    <row r="98" spans="1:19" ht="30" x14ac:dyDescent="0.25">
      <c r="A98" s="162" t="s">
        <v>321</v>
      </c>
      <c r="B98" s="36" t="s">
        <v>310</v>
      </c>
      <c r="C98" s="69" t="s">
        <v>23</v>
      </c>
      <c r="D98" s="98" t="s">
        <v>386</v>
      </c>
      <c r="E98" s="69" t="s">
        <v>608</v>
      </c>
      <c r="F98" s="72" t="s">
        <v>29</v>
      </c>
      <c r="G98" s="69" t="s">
        <v>26</v>
      </c>
      <c r="H98" s="69" t="s">
        <v>26</v>
      </c>
      <c r="I98" s="35" t="s">
        <v>387</v>
      </c>
      <c r="J98" s="69" t="s">
        <v>29</v>
      </c>
      <c r="K98" s="69" t="s">
        <v>29</v>
      </c>
      <c r="L98" s="69" t="s">
        <v>29</v>
      </c>
      <c r="M98" s="69" t="s">
        <v>838</v>
      </c>
      <c r="N98" s="69" t="s">
        <v>387</v>
      </c>
      <c r="O98" s="51" t="s">
        <v>20</v>
      </c>
      <c r="P98" s="69" t="s">
        <v>49</v>
      </c>
      <c r="Q98" s="35" t="s">
        <v>370</v>
      </c>
      <c r="R98" s="69" t="s">
        <v>29</v>
      </c>
      <c r="S98" s="74">
        <v>45463</v>
      </c>
    </row>
    <row r="99" spans="1:19" ht="30" x14ac:dyDescent="0.25">
      <c r="A99" s="162" t="s">
        <v>321</v>
      </c>
      <c r="B99" s="36" t="s">
        <v>728</v>
      </c>
      <c r="C99" s="69" t="s">
        <v>23</v>
      </c>
      <c r="D99" s="98" t="s">
        <v>386</v>
      </c>
      <c r="E99" s="69" t="s">
        <v>608</v>
      </c>
      <c r="F99" s="72" t="s">
        <v>29</v>
      </c>
      <c r="G99" s="69" t="s">
        <v>26</v>
      </c>
      <c r="H99" s="69" t="s">
        <v>26</v>
      </c>
      <c r="I99" s="35" t="s">
        <v>387</v>
      </c>
      <c r="J99" s="69" t="s">
        <v>29</v>
      </c>
      <c r="K99" s="69" t="s">
        <v>29</v>
      </c>
      <c r="L99" s="69" t="s">
        <v>29</v>
      </c>
      <c r="M99" s="69" t="s">
        <v>838</v>
      </c>
      <c r="N99" s="69" t="s">
        <v>387</v>
      </c>
      <c r="O99" s="51" t="s">
        <v>20</v>
      </c>
      <c r="P99" s="69" t="s">
        <v>49</v>
      </c>
      <c r="Q99" s="35" t="s">
        <v>370</v>
      </c>
      <c r="R99" s="69" t="s">
        <v>29</v>
      </c>
      <c r="S99" s="74">
        <v>45463</v>
      </c>
    </row>
    <row r="100" spans="1:19" ht="30" x14ac:dyDescent="0.25">
      <c r="A100" s="162" t="s">
        <v>321</v>
      </c>
      <c r="B100" s="36" t="s">
        <v>723</v>
      </c>
      <c r="C100" s="69" t="s">
        <v>23</v>
      </c>
      <c r="D100" s="98" t="s">
        <v>386</v>
      </c>
      <c r="E100" s="69" t="s">
        <v>608</v>
      </c>
      <c r="F100" s="72" t="s">
        <v>29</v>
      </c>
      <c r="G100" s="69" t="s">
        <v>26</v>
      </c>
      <c r="H100" s="69" t="s">
        <v>26</v>
      </c>
      <c r="I100" s="35" t="s">
        <v>387</v>
      </c>
      <c r="J100" s="69" t="s">
        <v>29</v>
      </c>
      <c r="K100" s="69" t="s">
        <v>29</v>
      </c>
      <c r="L100" s="69" t="s">
        <v>29</v>
      </c>
      <c r="M100" s="69" t="s">
        <v>838</v>
      </c>
      <c r="N100" s="69" t="s">
        <v>387</v>
      </c>
      <c r="O100" s="51" t="s">
        <v>20</v>
      </c>
      <c r="P100" s="69" t="s">
        <v>49</v>
      </c>
      <c r="Q100" s="35" t="s">
        <v>370</v>
      </c>
      <c r="R100" s="69" t="s">
        <v>29</v>
      </c>
      <c r="S100" s="74">
        <v>45463</v>
      </c>
    </row>
    <row r="101" spans="1:19" ht="30" x14ac:dyDescent="0.25">
      <c r="A101" s="162" t="s">
        <v>321</v>
      </c>
      <c r="B101" s="36" t="s">
        <v>720</v>
      </c>
      <c r="C101" s="69" t="s">
        <v>23</v>
      </c>
      <c r="D101" s="98" t="s">
        <v>386</v>
      </c>
      <c r="E101" s="69" t="s">
        <v>608</v>
      </c>
      <c r="F101" s="72" t="s">
        <v>29</v>
      </c>
      <c r="G101" s="69" t="s">
        <v>26</v>
      </c>
      <c r="H101" s="69" t="s">
        <v>26</v>
      </c>
      <c r="I101" s="35" t="s">
        <v>387</v>
      </c>
      <c r="J101" s="69" t="s">
        <v>29</v>
      </c>
      <c r="K101" s="69" t="s">
        <v>29</v>
      </c>
      <c r="L101" s="69" t="s">
        <v>29</v>
      </c>
      <c r="M101" s="69" t="s">
        <v>838</v>
      </c>
      <c r="N101" s="69" t="s">
        <v>387</v>
      </c>
      <c r="O101" s="51" t="s">
        <v>20</v>
      </c>
      <c r="P101" s="69" t="s">
        <v>49</v>
      </c>
      <c r="Q101" s="35" t="s">
        <v>370</v>
      </c>
      <c r="R101" s="69" t="s">
        <v>29</v>
      </c>
      <c r="S101" s="74">
        <v>45463</v>
      </c>
    </row>
    <row r="102" spans="1:19" ht="30" x14ac:dyDescent="0.25">
      <c r="A102" s="162" t="s">
        <v>321</v>
      </c>
      <c r="B102" s="36" t="s">
        <v>719</v>
      </c>
      <c r="C102" s="69" t="s">
        <v>23</v>
      </c>
      <c r="D102" s="98" t="s">
        <v>386</v>
      </c>
      <c r="E102" s="69" t="s">
        <v>608</v>
      </c>
      <c r="F102" s="72" t="s">
        <v>29</v>
      </c>
      <c r="G102" s="69" t="s">
        <v>26</v>
      </c>
      <c r="H102" s="69" t="s">
        <v>26</v>
      </c>
      <c r="I102" s="35" t="s">
        <v>387</v>
      </c>
      <c r="J102" s="69" t="s">
        <v>29</v>
      </c>
      <c r="K102" s="69" t="s">
        <v>29</v>
      </c>
      <c r="L102" s="69" t="s">
        <v>29</v>
      </c>
      <c r="M102" s="69" t="s">
        <v>838</v>
      </c>
      <c r="N102" s="69" t="s">
        <v>387</v>
      </c>
      <c r="O102" s="51" t="s">
        <v>20</v>
      </c>
      <c r="P102" s="69" t="s">
        <v>49</v>
      </c>
      <c r="Q102" s="35" t="s">
        <v>370</v>
      </c>
      <c r="R102" s="69" t="s">
        <v>29</v>
      </c>
      <c r="S102" s="74">
        <v>45463</v>
      </c>
    </row>
    <row r="103" spans="1:19" ht="30" x14ac:dyDescent="0.25">
      <c r="A103" s="162" t="s">
        <v>321</v>
      </c>
      <c r="B103" s="36" t="s">
        <v>711</v>
      </c>
      <c r="C103" s="69" t="s">
        <v>23</v>
      </c>
      <c r="D103" s="98" t="s">
        <v>386</v>
      </c>
      <c r="E103" s="69" t="s">
        <v>608</v>
      </c>
      <c r="F103" s="72" t="s">
        <v>29</v>
      </c>
      <c r="G103" s="69" t="s">
        <v>26</v>
      </c>
      <c r="H103" s="69" t="s">
        <v>26</v>
      </c>
      <c r="I103" s="35" t="s">
        <v>387</v>
      </c>
      <c r="J103" s="69" t="s">
        <v>29</v>
      </c>
      <c r="K103" s="69" t="s">
        <v>29</v>
      </c>
      <c r="L103" s="69" t="s">
        <v>29</v>
      </c>
      <c r="M103" s="69" t="s">
        <v>838</v>
      </c>
      <c r="N103" s="69" t="s">
        <v>387</v>
      </c>
      <c r="O103" s="51" t="s">
        <v>20</v>
      </c>
      <c r="P103" s="69" t="s">
        <v>49</v>
      </c>
      <c r="Q103" s="35" t="s">
        <v>370</v>
      </c>
      <c r="R103" s="69" t="s">
        <v>29</v>
      </c>
      <c r="S103" s="74">
        <v>45463</v>
      </c>
    </row>
    <row r="104" spans="1:19" ht="30" x14ac:dyDescent="0.25">
      <c r="A104" s="162" t="s">
        <v>321</v>
      </c>
      <c r="B104" s="36" t="s">
        <v>305</v>
      </c>
      <c r="C104" s="69" t="s">
        <v>23</v>
      </c>
      <c r="D104" s="98" t="s">
        <v>386</v>
      </c>
      <c r="E104" s="69" t="s">
        <v>608</v>
      </c>
      <c r="F104" s="72" t="s">
        <v>29</v>
      </c>
      <c r="G104" s="69" t="s">
        <v>26</v>
      </c>
      <c r="H104" s="69" t="s">
        <v>26</v>
      </c>
      <c r="I104" s="35" t="s">
        <v>387</v>
      </c>
      <c r="J104" s="69" t="s">
        <v>29</v>
      </c>
      <c r="K104" s="69" t="s">
        <v>29</v>
      </c>
      <c r="L104" s="69" t="s">
        <v>29</v>
      </c>
      <c r="M104" s="69" t="s">
        <v>838</v>
      </c>
      <c r="N104" s="69" t="s">
        <v>387</v>
      </c>
      <c r="O104" s="51" t="s">
        <v>20</v>
      </c>
      <c r="P104" s="69" t="s">
        <v>49</v>
      </c>
      <c r="Q104" s="35" t="s">
        <v>370</v>
      </c>
      <c r="R104" s="69" t="s">
        <v>29</v>
      </c>
      <c r="S104" s="74">
        <v>45463</v>
      </c>
    </row>
    <row r="105" spans="1:19" ht="30" x14ac:dyDescent="0.25">
      <c r="A105" s="162" t="s">
        <v>321</v>
      </c>
      <c r="B105" s="36" t="s">
        <v>314</v>
      </c>
      <c r="C105" s="69" t="s">
        <v>23</v>
      </c>
      <c r="D105" s="98" t="s">
        <v>386</v>
      </c>
      <c r="E105" s="69" t="s">
        <v>608</v>
      </c>
      <c r="F105" s="72" t="s">
        <v>29</v>
      </c>
      <c r="G105" s="69" t="s">
        <v>26</v>
      </c>
      <c r="H105" s="69" t="s">
        <v>26</v>
      </c>
      <c r="I105" s="35" t="s">
        <v>387</v>
      </c>
      <c r="J105" s="69" t="s">
        <v>29</v>
      </c>
      <c r="K105" s="69" t="s">
        <v>29</v>
      </c>
      <c r="L105" s="69" t="s">
        <v>29</v>
      </c>
      <c r="M105" s="69" t="s">
        <v>838</v>
      </c>
      <c r="N105" s="69" t="s">
        <v>387</v>
      </c>
      <c r="O105" s="51" t="s">
        <v>20</v>
      </c>
      <c r="P105" s="69" t="s">
        <v>49</v>
      </c>
      <c r="Q105" s="35" t="s">
        <v>370</v>
      </c>
      <c r="R105" s="69" t="s">
        <v>29</v>
      </c>
      <c r="S105" s="74">
        <v>45463</v>
      </c>
    </row>
    <row r="106" spans="1:19" ht="30" x14ac:dyDescent="0.25">
      <c r="A106" s="162" t="s">
        <v>321</v>
      </c>
      <c r="B106" s="36" t="s">
        <v>721</v>
      </c>
      <c r="C106" s="69" t="s">
        <v>23</v>
      </c>
      <c r="D106" s="98" t="s">
        <v>386</v>
      </c>
      <c r="E106" s="69" t="s">
        <v>608</v>
      </c>
      <c r="F106" s="72" t="s">
        <v>29</v>
      </c>
      <c r="G106" s="69" t="s">
        <v>26</v>
      </c>
      <c r="H106" s="69" t="s">
        <v>26</v>
      </c>
      <c r="I106" s="35" t="s">
        <v>387</v>
      </c>
      <c r="J106" s="69" t="s">
        <v>29</v>
      </c>
      <c r="K106" s="69" t="s">
        <v>29</v>
      </c>
      <c r="L106" s="69" t="s">
        <v>29</v>
      </c>
      <c r="M106" s="69" t="s">
        <v>838</v>
      </c>
      <c r="N106" s="69" t="s">
        <v>387</v>
      </c>
      <c r="O106" s="51" t="s">
        <v>20</v>
      </c>
      <c r="P106" s="69" t="s">
        <v>49</v>
      </c>
      <c r="Q106" s="35" t="s">
        <v>370</v>
      </c>
      <c r="R106" s="69" t="s">
        <v>29</v>
      </c>
      <c r="S106" s="74">
        <v>45463</v>
      </c>
    </row>
    <row r="107" spans="1:19" ht="45" x14ac:dyDescent="0.25">
      <c r="A107" s="162" t="s">
        <v>321</v>
      </c>
      <c r="B107" s="36" t="s">
        <v>850</v>
      </c>
      <c r="C107" s="69" t="s">
        <v>23</v>
      </c>
      <c r="D107" s="98" t="s">
        <v>386</v>
      </c>
      <c r="E107" s="69" t="s">
        <v>608</v>
      </c>
      <c r="F107" s="72" t="s">
        <v>29</v>
      </c>
      <c r="G107" s="69" t="s">
        <v>26</v>
      </c>
      <c r="H107" s="69" t="s">
        <v>26</v>
      </c>
      <c r="I107" s="35" t="s">
        <v>387</v>
      </c>
      <c r="J107" s="69" t="s">
        <v>29</v>
      </c>
      <c r="K107" s="69" t="s">
        <v>29</v>
      </c>
      <c r="L107" s="69" t="s">
        <v>29</v>
      </c>
      <c r="M107" s="69" t="s">
        <v>838</v>
      </c>
      <c r="N107" s="69" t="s">
        <v>387</v>
      </c>
      <c r="O107" s="51" t="s">
        <v>20</v>
      </c>
      <c r="P107" s="69" t="s">
        <v>49</v>
      </c>
      <c r="Q107" s="35" t="s">
        <v>370</v>
      </c>
      <c r="R107" s="69" t="s">
        <v>29</v>
      </c>
      <c r="S107" s="78">
        <v>45463</v>
      </c>
    </row>
    <row r="108" spans="1:19" ht="45" x14ac:dyDescent="0.25">
      <c r="A108" s="162" t="s">
        <v>321</v>
      </c>
      <c r="B108" s="36" t="s">
        <v>851</v>
      </c>
      <c r="C108" s="69" t="s">
        <v>23</v>
      </c>
      <c r="D108" s="98" t="s">
        <v>386</v>
      </c>
      <c r="E108" s="69" t="s">
        <v>608</v>
      </c>
      <c r="F108" s="72" t="s">
        <v>29</v>
      </c>
      <c r="G108" s="69" t="s">
        <v>26</v>
      </c>
      <c r="H108" s="69" t="s">
        <v>26</v>
      </c>
      <c r="I108" s="35" t="s">
        <v>387</v>
      </c>
      <c r="J108" s="69" t="s">
        <v>29</v>
      </c>
      <c r="K108" s="69" t="s">
        <v>29</v>
      </c>
      <c r="L108" s="69" t="s">
        <v>29</v>
      </c>
      <c r="M108" s="69" t="s">
        <v>838</v>
      </c>
      <c r="N108" s="69" t="s">
        <v>387</v>
      </c>
      <c r="O108" s="51" t="s">
        <v>20</v>
      </c>
      <c r="P108" s="69" t="s">
        <v>49</v>
      </c>
      <c r="Q108" s="35" t="s">
        <v>370</v>
      </c>
      <c r="R108" s="69" t="s">
        <v>29</v>
      </c>
      <c r="S108" s="78">
        <v>45463</v>
      </c>
    </row>
    <row r="109" spans="1:19" ht="45" x14ac:dyDescent="0.25">
      <c r="A109" s="162" t="s">
        <v>321</v>
      </c>
      <c r="B109" s="36" t="s">
        <v>852</v>
      </c>
      <c r="C109" s="69" t="s">
        <v>23</v>
      </c>
      <c r="D109" s="98" t="s">
        <v>386</v>
      </c>
      <c r="E109" s="69" t="s">
        <v>608</v>
      </c>
      <c r="F109" s="72" t="s">
        <v>29</v>
      </c>
      <c r="G109" s="69" t="s">
        <v>26</v>
      </c>
      <c r="H109" s="69" t="s">
        <v>26</v>
      </c>
      <c r="I109" s="35" t="s">
        <v>387</v>
      </c>
      <c r="J109" s="69" t="s">
        <v>29</v>
      </c>
      <c r="K109" s="69" t="s">
        <v>29</v>
      </c>
      <c r="L109" s="69" t="s">
        <v>29</v>
      </c>
      <c r="M109" s="69" t="s">
        <v>838</v>
      </c>
      <c r="N109" s="69" t="s">
        <v>387</v>
      </c>
      <c r="O109" s="51" t="s">
        <v>20</v>
      </c>
      <c r="P109" s="69" t="s">
        <v>49</v>
      </c>
      <c r="Q109" s="35" t="s">
        <v>370</v>
      </c>
      <c r="R109" s="69" t="s">
        <v>29</v>
      </c>
      <c r="S109" s="78">
        <v>45463</v>
      </c>
    </row>
    <row r="110" spans="1:19" ht="45" x14ac:dyDescent="0.25">
      <c r="A110" s="162" t="s">
        <v>321</v>
      </c>
      <c r="B110" s="36" t="s">
        <v>853</v>
      </c>
      <c r="C110" s="69" t="s">
        <v>23</v>
      </c>
      <c r="D110" s="98" t="s">
        <v>386</v>
      </c>
      <c r="E110" s="69" t="s">
        <v>608</v>
      </c>
      <c r="F110" s="72" t="s">
        <v>29</v>
      </c>
      <c r="G110" s="69" t="s">
        <v>26</v>
      </c>
      <c r="H110" s="69" t="s">
        <v>26</v>
      </c>
      <c r="I110" s="35" t="s">
        <v>387</v>
      </c>
      <c r="J110" s="69" t="s">
        <v>29</v>
      </c>
      <c r="K110" s="69" t="s">
        <v>29</v>
      </c>
      <c r="L110" s="69" t="s">
        <v>29</v>
      </c>
      <c r="M110" s="69" t="s">
        <v>838</v>
      </c>
      <c r="N110" s="69" t="s">
        <v>387</v>
      </c>
      <c r="O110" s="51" t="s">
        <v>20</v>
      </c>
      <c r="P110" s="69" t="s">
        <v>49</v>
      </c>
      <c r="Q110" s="35" t="s">
        <v>370</v>
      </c>
      <c r="R110" s="69" t="s">
        <v>29</v>
      </c>
      <c r="S110" s="78">
        <v>45463</v>
      </c>
    </row>
    <row r="111" spans="1:19" ht="60" x14ac:dyDescent="0.25">
      <c r="A111" s="162" t="s">
        <v>321</v>
      </c>
      <c r="B111" s="36" t="s">
        <v>854</v>
      </c>
      <c r="C111" s="69" t="s">
        <v>23</v>
      </c>
      <c r="D111" s="98" t="s">
        <v>386</v>
      </c>
      <c r="E111" s="69" t="s">
        <v>608</v>
      </c>
      <c r="F111" s="72" t="s">
        <v>29</v>
      </c>
      <c r="G111" s="69" t="s">
        <v>26</v>
      </c>
      <c r="H111" s="69" t="s">
        <v>26</v>
      </c>
      <c r="I111" s="35" t="s">
        <v>387</v>
      </c>
      <c r="J111" s="69" t="s">
        <v>29</v>
      </c>
      <c r="K111" s="69" t="s">
        <v>29</v>
      </c>
      <c r="L111" s="69" t="s">
        <v>29</v>
      </c>
      <c r="M111" s="69" t="s">
        <v>838</v>
      </c>
      <c r="N111" s="69" t="s">
        <v>387</v>
      </c>
      <c r="O111" s="51" t="s">
        <v>20</v>
      </c>
      <c r="P111" s="69" t="s">
        <v>49</v>
      </c>
      <c r="Q111" s="35" t="s">
        <v>370</v>
      </c>
      <c r="R111" s="69" t="s">
        <v>29</v>
      </c>
      <c r="S111" s="78">
        <v>45463</v>
      </c>
    </row>
    <row r="112" spans="1:19" ht="45" x14ac:dyDescent="0.25">
      <c r="A112" s="162" t="s">
        <v>321</v>
      </c>
      <c r="B112" s="36" t="s">
        <v>855</v>
      </c>
      <c r="C112" s="69" t="s">
        <v>23</v>
      </c>
      <c r="D112" s="98" t="s">
        <v>386</v>
      </c>
      <c r="E112" s="69" t="s">
        <v>608</v>
      </c>
      <c r="F112" s="69" t="s">
        <v>29</v>
      </c>
      <c r="G112" s="69" t="s">
        <v>26</v>
      </c>
      <c r="H112" s="69" t="s">
        <v>26</v>
      </c>
      <c r="I112" s="35" t="s">
        <v>387</v>
      </c>
      <c r="J112" s="69" t="s">
        <v>29</v>
      </c>
      <c r="K112" s="69" t="s">
        <v>29</v>
      </c>
      <c r="L112" s="69" t="s">
        <v>29</v>
      </c>
      <c r="M112" s="69" t="s">
        <v>838</v>
      </c>
      <c r="N112" s="69" t="s">
        <v>387</v>
      </c>
      <c r="O112" s="51" t="s">
        <v>20</v>
      </c>
      <c r="P112" s="71" t="s">
        <v>49</v>
      </c>
      <c r="Q112" s="35" t="s">
        <v>370</v>
      </c>
      <c r="R112" s="69" t="s">
        <v>29</v>
      </c>
      <c r="S112" s="78">
        <v>45463</v>
      </c>
    </row>
    <row r="113" spans="1:19" ht="45" x14ac:dyDescent="0.25">
      <c r="A113" s="162" t="s">
        <v>321</v>
      </c>
      <c r="B113" s="36" t="s">
        <v>856</v>
      </c>
      <c r="C113" s="69" t="s">
        <v>23</v>
      </c>
      <c r="D113" s="161" t="s">
        <v>386</v>
      </c>
      <c r="E113" s="69" t="s">
        <v>608</v>
      </c>
      <c r="F113" s="69" t="s">
        <v>29</v>
      </c>
      <c r="G113" s="69" t="s">
        <v>26</v>
      </c>
      <c r="H113" s="69" t="s">
        <v>26</v>
      </c>
      <c r="I113" s="35" t="s">
        <v>387</v>
      </c>
      <c r="J113" s="69" t="s">
        <v>29</v>
      </c>
      <c r="K113" s="69" t="s">
        <v>29</v>
      </c>
      <c r="L113" s="69" t="s">
        <v>29</v>
      </c>
      <c r="M113" s="69" t="s">
        <v>838</v>
      </c>
      <c r="N113" s="69" t="s">
        <v>387</v>
      </c>
      <c r="O113" s="51" t="s">
        <v>20</v>
      </c>
      <c r="P113" s="71" t="s">
        <v>49</v>
      </c>
      <c r="Q113" s="35" t="s">
        <v>370</v>
      </c>
      <c r="R113" s="69" t="s">
        <v>29</v>
      </c>
      <c r="S113" s="78">
        <v>45463</v>
      </c>
    </row>
    <row r="114" spans="1:19" ht="30" x14ac:dyDescent="0.25">
      <c r="A114" s="162" t="s">
        <v>321</v>
      </c>
      <c r="B114" s="36" t="s">
        <v>303</v>
      </c>
      <c r="C114" s="69" t="s">
        <v>23</v>
      </c>
      <c r="D114" s="98" t="s">
        <v>386</v>
      </c>
      <c r="E114" s="69" t="s">
        <v>608</v>
      </c>
      <c r="F114" s="69" t="s">
        <v>29</v>
      </c>
      <c r="G114" s="69" t="s">
        <v>26</v>
      </c>
      <c r="H114" s="69" t="s">
        <v>26</v>
      </c>
      <c r="I114" s="35" t="s">
        <v>387</v>
      </c>
      <c r="J114" s="69" t="s">
        <v>29</v>
      </c>
      <c r="K114" s="69" t="s">
        <v>29</v>
      </c>
      <c r="L114" s="69" t="s">
        <v>29</v>
      </c>
      <c r="M114" s="69" t="s">
        <v>838</v>
      </c>
      <c r="N114" s="69" t="s">
        <v>387</v>
      </c>
      <c r="O114" s="51" t="s">
        <v>20</v>
      </c>
      <c r="P114" s="71" t="s">
        <v>49</v>
      </c>
      <c r="Q114" s="35" t="s">
        <v>370</v>
      </c>
      <c r="R114" s="69" t="s">
        <v>29</v>
      </c>
      <c r="S114" s="78">
        <v>45463</v>
      </c>
    </row>
    <row r="115" spans="1:19" ht="30" x14ac:dyDescent="0.25">
      <c r="A115" s="162" t="s">
        <v>321</v>
      </c>
      <c r="B115" s="36" t="s">
        <v>735</v>
      </c>
      <c r="C115" s="69" t="s">
        <v>23</v>
      </c>
      <c r="D115" s="98" t="s">
        <v>386</v>
      </c>
      <c r="E115" s="69" t="s">
        <v>608</v>
      </c>
      <c r="F115" s="69" t="s">
        <v>29</v>
      </c>
      <c r="G115" s="69" t="s">
        <v>26</v>
      </c>
      <c r="H115" s="69" t="s">
        <v>26</v>
      </c>
      <c r="I115" s="35" t="s">
        <v>387</v>
      </c>
      <c r="J115" s="69" t="s">
        <v>29</v>
      </c>
      <c r="K115" s="69" t="s">
        <v>29</v>
      </c>
      <c r="L115" s="69" t="s">
        <v>29</v>
      </c>
      <c r="M115" s="69" t="s">
        <v>838</v>
      </c>
      <c r="N115" s="69" t="s">
        <v>387</v>
      </c>
      <c r="O115" s="51" t="s">
        <v>20</v>
      </c>
      <c r="P115" s="71" t="s">
        <v>49</v>
      </c>
      <c r="Q115" s="35" t="s">
        <v>370</v>
      </c>
      <c r="R115" s="69" t="s">
        <v>29</v>
      </c>
      <c r="S115" s="78">
        <v>45463</v>
      </c>
    </row>
    <row r="116" spans="1:19" ht="30" x14ac:dyDescent="0.25">
      <c r="A116" s="162" t="s">
        <v>321</v>
      </c>
      <c r="B116" s="36" t="s">
        <v>710</v>
      </c>
      <c r="C116" s="69" t="s">
        <v>23</v>
      </c>
      <c r="D116" s="98" t="s">
        <v>386</v>
      </c>
      <c r="E116" s="69" t="s">
        <v>608</v>
      </c>
      <c r="F116" s="69" t="s">
        <v>29</v>
      </c>
      <c r="G116" s="69" t="s">
        <v>26</v>
      </c>
      <c r="H116" s="69" t="s">
        <v>26</v>
      </c>
      <c r="I116" s="35" t="s">
        <v>387</v>
      </c>
      <c r="J116" s="69" t="s">
        <v>29</v>
      </c>
      <c r="K116" s="69" t="s">
        <v>29</v>
      </c>
      <c r="L116" s="69" t="s">
        <v>29</v>
      </c>
      <c r="M116" s="69" t="s">
        <v>838</v>
      </c>
      <c r="N116" s="69" t="s">
        <v>387</v>
      </c>
      <c r="O116" s="51" t="s">
        <v>20</v>
      </c>
      <c r="P116" s="71" t="s">
        <v>49</v>
      </c>
      <c r="Q116" s="35" t="s">
        <v>370</v>
      </c>
      <c r="R116" s="69" t="s">
        <v>29</v>
      </c>
      <c r="S116" s="78">
        <v>45463</v>
      </c>
    </row>
    <row r="117" spans="1:19" ht="30" x14ac:dyDescent="0.25">
      <c r="A117" s="162" t="s">
        <v>321</v>
      </c>
      <c r="B117" s="36" t="s">
        <v>712</v>
      </c>
      <c r="C117" s="69" t="s">
        <v>23</v>
      </c>
      <c r="D117" s="98" t="s">
        <v>386</v>
      </c>
      <c r="E117" s="69" t="s">
        <v>608</v>
      </c>
      <c r="F117" s="69" t="s">
        <v>29</v>
      </c>
      <c r="G117" s="69" t="s">
        <v>26</v>
      </c>
      <c r="H117" s="69" t="s">
        <v>26</v>
      </c>
      <c r="I117" s="35" t="s">
        <v>387</v>
      </c>
      <c r="J117" s="69" t="s">
        <v>29</v>
      </c>
      <c r="K117" s="69" t="s">
        <v>29</v>
      </c>
      <c r="L117" s="69" t="s">
        <v>29</v>
      </c>
      <c r="M117" s="69" t="s">
        <v>838</v>
      </c>
      <c r="N117" s="69" t="s">
        <v>387</v>
      </c>
      <c r="O117" s="51" t="s">
        <v>20</v>
      </c>
      <c r="P117" s="71" t="s">
        <v>49</v>
      </c>
      <c r="Q117" s="35" t="s">
        <v>370</v>
      </c>
      <c r="R117" s="69" t="s">
        <v>29</v>
      </c>
      <c r="S117" s="78">
        <v>45463</v>
      </c>
    </row>
    <row r="118" spans="1:19" ht="30" x14ac:dyDescent="0.25">
      <c r="A118" s="162" t="s">
        <v>321</v>
      </c>
      <c r="B118" s="36" t="s">
        <v>731</v>
      </c>
      <c r="C118" s="69" t="s">
        <v>23</v>
      </c>
      <c r="D118" s="98" t="s">
        <v>386</v>
      </c>
      <c r="E118" s="69" t="s">
        <v>608</v>
      </c>
      <c r="F118" s="69" t="s">
        <v>29</v>
      </c>
      <c r="G118" s="69" t="s">
        <v>26</v>
      </c>
      <c r="H118" s="69" t="s">
        <v>26</v>
      </c>
      <c r="I118" s="35" t="s">
        <v>387</v>
      </c>
      <c r="J118" s="69" t="s">
        <v>29</v>
      </c>
      <c r="K118" s="69" t="s">
        <v>29</v>
      </c>
      <c r="L118" s="69" t="s">
        <v>29</v>
      </c>
      <c r="M118" s="69" t="s">
        <v>838</v>
      </c>
      <c r="N118" s="69" t="s">
        <v>387</v>
      </c>
      <c r="O118" s="51" t="s">
        <v>20</v>
      </c>
      <c r="P118" s="71" t="s">
        <v>49</v>
      </c>
      <c r="Q118" s="35" t="s">
        <v>370</v>
      </c>
      <c r="R118" s="69" t="s">
        <v>29</v>
      </c>
      <c r="S118" s="78">
        <v>45463</v>
      </c>
    </row>
    <row r="119" spans="1:19" ht="30" x14ac:dyDescent="0.25">
      <c r="A119" s="162" t="s">
        <v>321</v>
      </c>
      <c r="B119" s="36" t="s">
        <v>299</v>
      </c>
      <c r="C119" s="69" t="s">
        <v>23</v>
      </c>
      <c r="D119" s="98" t="s">
        <v>386</v>
      </c>
      <c r="E119" s="69" t="s">
        <v>608</v>
      </c>
      <c r="F119" s="69" t="s">
        <v>29</v>
      </c>
      <c r="G119" s="69" t="s">
        <v>26</v>
      </c>
      <c r="H119" s="69" t="s">
        <v>26</v>
      </c>
      <c r="I119" s="35" t="s">
        <v>387</v>
      </c>
      <c r="J119" s="69" t="s">
        <v>29</v>
      </c>
      <c r="K119" s="69" t="s">
        <v>29</v>
      </c>
      <c r="L119" s="69" t="s">
        <v>29</v>
      </c>
      <c r="M119" s="69" t="s">
        <v>838</v>
      </c>
      <c r="N119" s="69" t="s">
        <v>387</v>
      </c>
      <c r="O119" s="51" t="s">
        <v>20</v>
      </c>
      <c r="P119" s="71" t="s">
        <v>49</v>
      </c>
      <c r="Q119" s="35" t="s">
        <v>370</v>
      </c>
      <c r="R119" s="69" t="s">
        <v>29</v>
      </c>
      <c r="S119" s="78">
        <v>45463</v>
      </c>
    </row>
    <row r="120" spans="1:19" ht="30" x14ac:dyDescent="0.25">
      <c r="A120" s="162" t="s">
        <v>321</v>
      </c>
      <c r="B120" s="36" t="s">
        <v>300</v>
      </c>
      <c r="C120" s="69" t="s">
        <v>23</v>
      </c>
      <c r="D120" s="98" t="s">
        <v>386</v>
      </c>
      <c r="E120" s="69" t="s">
        <v>608</v>
      </c>
      <c r="F120" s="69" t="s">
        <v>29</v>
      </c>
      <c r="G120" s="69" t="s">
        <v>26</v>
      </c>
      <c r="H120" s="69" t="s">
        <v>26</v>
      </c>
      <c r="I120" s="35" t="s">
        <v>387</v>
      </c>
      <c r="J120" s="69" t="s">
        <v>29</v>
      </c>
      <c r="K120" s="69" t="s">
        <v>29</v>
      </c>
      <c r="L120" s="69" t="s">
        <v>29</v>
      </c>
      <c r="M120" s="69" t="s">
        <v>838</v>
      </c>
      <c r="N120" s="69" t="s">
        <v>387</v>
      </c>
      <c r="O120" s="51" t="s">
        <v>20</v>
      </c>
      <c r="P120" s="71" t="s">
        <v>49</v>
      </c>
      <c r="Q120" s="35" t="s">
        <v>370</v>
      </c>
      <c r="R120" s="69" t="s">
        <v>29</v>
      </c>
      <c r="S120" s="78">
        <v>45463</v>
      </c>
    </row>
    <row r="121" spans="1:19" ht="30" x14ac:dyDescent="0.25">
      <c r="A121" s="162" t="s">
        <v>321</v>
      </c>
      <c r="B121" s="36" t="s">
        <v>701</v>
      </c>
      <c r="C121" s="69" t="s">
        <v>23</v>
      </c>
      <c r="D121" s="98" t="s">
        <v>386</v>
      </c>
      <c r="E121" s="69" t="s">
        <v>608</v>
      </c>
      <c r="F121" s="69" t="s">
        <v>29</v>
      </c>
      <c r="G121" s="69" t="s">
        <v>26</v>
      </c>
      <c r="H121" s="69" t="s">
        <v>26</v>
      </c>
      <c r="I121" s="35" t="s">
        <v>387</v>
      </c>
      <c r="J121" s="69" t="s">
        <v>29</v>
      </c>
      <c r="K121" s="69" t="s">
        <v>29</v>
      </c>
      <c r="L121" s="69" t="s">
        <v>29</v>
      </c>
      <c r="M121" s="69" t="s">
        <v>838</v>
      </c>
      <c r="N121" s="69" t="s">
        <v>387</v>
      </c>
      <c r="O121" s="51" t="s">
        <v>20</v>
      </c>
      <c r="P121" s="71" t="s">
        <v>49</v>
      </c>
      <c r="Q121" s="35" t="s">
        <v>370</v>
      </c>
      <c r="R121" s="69" t="s">
        <v>29</v>
      </c>
      <c r="S121" s="78">
        <v>45463</v>
      </c>
    </row>
    <row r="122" spans="1:19" ht="30" x14ac:dyDescent="0.25">
      <c r="A122" s="162" t="s">
        <v>321</v>
      </c>
      <c r="B122" s="36" t="s">
        <v>302</v>
      </c>
      <c r="C122" s="69" t="s">
        <v>23</v>
      </c>
      <c r="D122" s="98" t="s">
        <v>386</v>
      </c>
      <c r="E122" s="69" t="s">
        <v>608</v>
      </c>
      <c r="F122" s="69" t="s">
        <v>29</v>
      </c>
      <c r="G122" s="69" t="s">
        <v>26</v>
      </c>
      <c r="H122" s="69" t="s">
        <v>26</v>
      </c>
      <c r="I122" s="35" t="s">
        <v>387</v>
      </c>
      <c r="J122" s="69" t="s">
        <v>29</v>
      </c>
      <c r="K122" s="69" t="s">
        <v>29</v>
      </c>
      <c r="L122" s="69" t="s">
        <v>29</v>
      </c>
      <c r="M122" s="69" t="s">
        <v>838</v>
      </c>
      <c r="N122" s="69" t="s">
        <v>387</v>
      </c>
      <c r="O122" s="51" t="s">
        <v>20</v>
      </c>
      <c r="P122" s="71" t="s">
        <v>49</v>
      </c>
      <c r="Q122" s="35" t="s">
        <v>370</v>
      </c>
      <c r="R122" s="69" t="s">
        <v>29</v>
      </c>
      <c r="S122" s="78">
        <v>45463</v>
      </c>
    </row>
    <row r="123" spans="1:19" ht="30" x14ac:dyDescent="0.25">
      <c r="A123" s="162" t="s">
        <v>321</v>
      </c>
      <c r="B123" s="36" t="s">
        <v>304</v>
      </c>
      <c r="C123" s="69" t="s">
        <v>23</v>
      </c>
      <c r="D123" s="98" t="s">
        <v>386</v>
      </c>
      <c r="E123" s="69" t="s">
        <v>608</v>
      </c>
      <c r="F123" s="69" t="s">
        <v>29</v>
      </c>
      <c r="G123" s="69" t="s">
        <v>26</v>
      </c>
      <c r="H123" s="69" t="s">
        <v>26</v>
      </c>
      <c r="I123" s="35" t="s">
        <v>387</v>
      </c>
      <c r="J123" s="69" t="s">
        <v>29</v>
      </c>
      <c r="K123" s="69" t="s">
        <v>29</v>
      </c>
      <c r="L123" s="69" t="s">
        <v>29</v>
      </c>
      <c r="M123" s="69" t="s">
        <v>838</v>
      </c>
      <c r="N123" s="69" t="s">
        <v>387</v>
      </c>
      <c r="O123" s="51" t="s">
        <v>20</v>
      </c>
      <c r="P123" s="71" t="s">
        <v>49</v>
      </c>
      <c r="Q123" s="35" t="s">
        <v>370</v>
      </c>
      <c r="R123" s="69" t="s">
        <v>29</v>
      </c>
      <c r="S123" s="78">
        <v>45463</v>
      </c>
    </row>
    <row r="124" spans="1:19" ht="30" x14ac:dyDescent="0.25">
      <c r="A124" s="162" t="s">
        <v>321</v>
      </c>
      <c r="B124" s="36" t="s">
        <v>702</v>
      </c>
      <c r="C124" s="69" t="s">
        <v>23</v>
      </c>
      <c r="D124" s="98" t="s">
        <v>386</v>
      </c>
      <c r="E124" s="69" t="s">
        <v>608</v>
      </c>
      <c r="F124" s="69" t="s">
        <v>29</v>
      </c>
      <c r="G124" s="69" t="s">
        <v>26</v>
      </c>
      <c r="H124" s="69" t="s">
        <v>26</v>
      </c>
      <c r="I124" s="35" t="s">
        <v>387</v>
      </c>
      <c r="J124" s="69" t="s">
        <v>29</v>
      </c>
      <c r="K124" s="69" t="s">
        <v>29</v>
      </c>
      <c r="L124" s="69" t="s">
        <v>29</v>
      </c>
      <c r="M124" s="69" t="s">
        <v>838</v>
      </c>
      <c r="N124" s="69" t="s">
        <v>387</v>
      </c>
      <c r="O124" s="51" t="s">
        <v>20</v>
      </c>
      <c r="P124" s="71" t="s">
        <v>49</v>
      </c>
      <c r="Q124" s="35" t="s">
        <v>370</v>
      </c>
      <c r="R124" s="69" t="s">
        <v>29</v>
      </c>
      <c r="S124" s="78">
        <v>45463</v>
      </c>
    </row>
    <row r="125" spans="1:19" ht="30" x14ac:dyDescent="0.25">
      <c r="A125" s="162" t="s">
        <v>321</v>
      </c>
      <c r="B125" s="36" t="s">
        <v>715</v>
      </c>
      <c r="C125" s="69" t="s">
        <v>23</v>
      </c>
      <c r="D125" s="98" t="s">
        <v>386</v>
      </c>
      <c r="E125" s="69" t="s">
        <v>608</v>
      </c>
      <c r="F125" s="69" t="s">
        <v>29</v>
      </c>
      <c r="G125" s="69" t="s">
        <v>26</v>
      </c>
      <c r="H125" s="69" t="s">
        <v>26</v>
      </c>
      <c r="I125" s="35" t="s">
        <v>387</v>
      </c>
      <c r="J125" s="69" t="s">
        <v>29</v>
      </c>
      <c r="K125" s="69" t="s">
        <v>29</v>
      </c>
      <c r="L125" s="69" t="s">
        <v>29</v>
      </c>
      <c r="M125" s="69" t="s">
        <v>838</v>
      </c>
      <c r="N125" s="69" t="s">
        <v>387</v>
      </c>
      <c r="O125" s="51" t="s">
        <v>20</v>
      </c>
      <c r="P125" s="71" t="s">
        <v>49</v>
      </c>
      <c r="Q125" s="35" t="s">
        <v>370</v>
      </c>
      <c r="R125" s="69" t="s">
        <v>29</v>
      </c>
      <c r="S125" s="78">
        <v>45463</v>
      </c>
    </row>
    <row r="126" spans="1:19" ht="30" x14ac:dyDescent="0.25">
      <c r="A126" s="162" t="s">
        <v>321</v>
      </c>
      <c r="B126" s="36" t="s">
        <v>738</v>
      </c>
      <c r="C126" s="69" t="s">
        <v>23</v>
      </c>
      <c r="D126" s="98" t="s">
        <v>386</v>
      </c>
      <c r="E126" s="69" t="s">
        <v>608</v>
      </c>
      <c r="F126" s="69" t="s">
        <v>29</v>
      </c>
      <c r="G126" s="69" t="s">
        <v>26</v>
      </c>
      <c r="H126" s="69" t="s">
        <v>26</v>
      </c>
      <c r="I126" s="35" t="s">
        <v>387</v>
      </c>
      <c r="J126" s="69" t="s">
        <v>29</v>
      </c>
      <c r="K126" s="69" t="s">
        <v>29</v>
      </c>
      <c r="L126" s="69" t="s">
        <v>29</v>
      </c>
      <c r="M126" s="69" t="s">
        <v>838</v>
      </c>
      <c r="N126" s="69" t="s">
        <v>387</v>
      </c>
      <c r="O126" s="51" t="s">
        <v>20</v>
      </c>
      <c r="P126" s="71" t="s">
        <v>49</v>
      </c>
      <c r="Q126" s="35" t="s">
        <v>370</v>
      </c>
      <c r="R126" s="69" t="s">
        <v>29</v>
      </c>
      <c r="S126" s="78">
        <v>45463</v>
      </c>
    </row>
    <row r="127" spans="1:19" ht="30" x14ac:dyDescent="0.25">
      <c r="A127" s="162" t="s">
        <v>321</v>
      </c>
      <c r="B127" s="36" t="s">
        <v>739</v>
      </c>
      <c r="C127" s="69" t="s">
        <v>23</v>
      </c>
      <c r="D127" s="98" t="s">
        <v>386</v>
      </c>
      <c r="E127" s="69" t="s">
        <v>608</v>
      </c>
      <c r="F127" s="69" t="s">
        <v>29</v>
      </c>
      <c r="G127" s="69" t="s">
        <v>26</v>
      </c>
      <c r="H127" s="69" t="s">
        <v>26</v>
      </c>
      <c r="I127" s="35" t="s">
        <v>387</v>
      </c>
      <c r="J127" s="69" t="s">
        <v>29</v>
      </c>
      <c r="K127" s="69" t="s">
        <v>29</v>
      </c>
      <c r="L127" s="69" t="s">
        <v>29</v>
      </c>
      <c r="M127" s="69" t="s">
        <v>838</v>
      </c>
      <c r="N127" s="69" t="s">
        <v>387</v>
      </c>
      <c r="O127" s="51" t="s">
        <v>20</v>
      </c>
      <c r="P127" s="71" t="s">
        <v>49</v>
      </c>
      <c r="Q127" s="35" t="s">
        <v>370</v>
      </c>
      <c r="R127" s="69" t="s">
        <v>29</v>
      </c>
      <c r="S127" s="78">
        <v>45463</v>
      </c>
    </row>
    <row r="128" spans="1:19" ht="30" x14ac:dyDescent="0.25">
      <c r="A128" s="162" t="s">
        <v>321</v>
      </c>
      <c r="B128" s="36" t="s">
        <v>306</v>
      </c>
      <c r="C128" s="69" t="s">
        <v>23</v>
      </c>
      <c r="D128" s="98" t="s">
        <v>386</v>
      </c>
      <c r="E128" s="69" t="s">
        <v>608</v>
      </c>
      <c r="F128" s="69" t="s">
        <v>29</v>
      </c>
      <c r="G128" s="69" t="s">
        <v>26</v>
      </c>
      <c r="H128" s="69" t="s">
        <v>26</v>
      </c>
      <c r="I128" s="35" t="s">
        <v>387</v>
      </c>
      <c r="J128" s="69" t="s">
        <v>29</v>
      </c>
      <c r="K128" s="69" t="s">
        <v>29</v>
      </c>
      <c r="L128" s="69" t="s">
        <v>29</v>
      </c>
      <c r="M128" s="69" t="s">
        <v>838</v>
      </c>
      <c r="N128" s="69" t="s">
        <v>387</v>
      </c>
      <c r="O128" s="51" t="s">
        <v>20</v>
      </c>
      <c r="P128" s="71" t="s">
        <v>49</v>
      </c>
      <c r="Q128" s="35" t="s">
        <v>370</v>
      </c>
      <c r="R128" s="69" t="s">
        <v>29</v>
      </c>
      <c r="S128" s="78">
        <v>45463</v>
      </c>
    </row>
    <row r="129" spans="1:19" ht="30" x14ac:dyDescent="0.25">
      <c r="A129" s="162" t="s">
        <v>321</v>
      </c>
      <c r="B129" s="36" t="s">
        <v>312</v>
      </c>
      <c r="C129" s="69" t="s">
        <v>23</v>
      </c>
      <c r="D129" s="98" t="s">
        <v>386</v>
      </c>
      <c r="E129" s="69" t="s">
        <v>608</v>
      </c>
      <c r="F129" s="69" t="s">
        <v>29</v>
      </c>
      <c r="G129" s="69" t="s">
        <v>26</v>
      </c>
      <c r="H129" s="69" t="s">
        <v>26</v>
      </c>
      <c r="I129" s="35" t="s">
        <v>387</v>
      </c>
      <c r="J129" s="69" t="s">
        <v>29</v>
      </c>
      <c r="K129" s="69" t="s">
        <v>29</v>
      </c>
      <c r="L129" s="69" t="s">
        <v>29</v>
      </c>
      <c r="M129" s="69" t="s">
        <v>838</v>
      </c>
      <c r="N129" s="69" t="s">
        <v>387</v>
      </c>
      <c r="O129" s="51" t="s">
        <v>20</v>
      </c>
      <c r="P129" s="71" t="s">
        <v>49</v>
      </c>
      <c r="Q129" s="35" t="s">
        <v>370</v>
      </c>
      <c r="R129" s="69" t="s">
        <v>29</v>
      </c>
      <c r="S129" s="78">
        <v>45463</v>
      </c>
    </row>
    <row r="130" spans="1:19" ht="30" x14ac:dyDescent="0.25">
      <c r="A130" s="162" t="s">
        <v>321</v>
      </c>
      <c r="B130" s="36" t="s">
        <v>313</v>
      </c>
      <c r="C130" s="80" t="s">
        <v>23</v>
      </c>
      <c r="D130" s="98" t="s">
        <v>386</v>
      </c>
      <c r="E130" s="80" t="s">
        <v>608</v>
      </c>
      <c r="F130" s="69" t="s">
        <v>29</v>
      </c>
      <c r="G130" s="80" t="s">
        <v>26</v>
      </c>
      <c r="H130" s="80" t="s">
        <v>26</v>
      </c>
      <c r="I130" s="35" t="s">
        <v>387</v>
      </c>
      <c r="J130" s="80" t="s">
        <v>29</v>
      </c>
      <c r="K130" s="80" t="s">
        <v>29</v>
      </c>
      <c r="L130" s="80" t="s">
        <v>29</v>
      </c>
      <c r="M130" s="69" t="s">
        <v>838</v>
      </c>
      <c r="N130" s="69" t="s">
        <v>387</v>
      </c>
      <c r="O130" s="51" t="s">
        <v>20</v>
      </c>
      <c r="P130" s="71" t="s">
        <v>49</v>
      </c>
      <c r="Q130" s="35" t="s">
        <v>370</v>
      </c>
      <c r="R130" s="69" t="s">
        <v>29</v>
      </c>
      <c r="S130" s="78">
        <v>45463</v>
      </c>
    </row>
    <row r="131" spans="1:19" ht="30" x14ac:dyDescent="0.25">
      <c r="A131" s="162" t="s">
        <v>321</v>
      </c>
      <c r="B131" s="36" t="s">
        <v>727</v>
      </c>
      <c r="C131" s="69" t="s">
        <v>23</v>
      </c>
      <c r="D131" s="98" t="s">
        <v>386</v>
      </c>
      <c r="E131" s="69" t="s">
        <v>608</v>
      </c>
      <c r="F131" s="69" t="s">
        <v>29</v>
      </c>
      <c r="G131" s="69" t="s">
        <v>26</v>
      </c>
      <c r="H131" s="69" t="s">
        <v>26</v>
      </c>
      <c r="I131" s="35" t="s">
        <v>387</v>
      </c>
      <c r="J131" s="69" t="s">
        <v>29</v>
      </c>
      <c r="K131" s="69" t="s">
        <v>29</v>
      </c>
      <c r="L131" s="69" t="s">
        <v>29</v>
      </c>
      <c r="M131" s="71" t="s">
        <v>838</v>
      </c>
      <c r="N131" s="69" t="s">
        <v>387</v>
      </c>
      <c r="O131" s="51" t="s">
        <v>20</v>
      </c>
      <c r="P131" s="69" t="s">
        <v>49</v>
      </c>
      <c r="Q131" s="35" t="s">
        <v>370</v>
      </c>
      <c r="R131" s="69" t="s">
        <v>29</v>
      </c>
      <c r="S131" s="78">
        <v>45463</v>
      </c>
    </row>
    <row r="132" spans="1:19" ht="30" x14ac:dyDescent="0.25">
      <c r="A132" s="162" t="s">
        <v>321</v>
      </c>
      <c r="B132" s="36" t="s">
        <v>722</v>
      </c>
      <c r="C132" s="69" t="s">
        <v>23</v>
      </c>
      <c r="D132" s="98" t="s">
        <v>386</v>
      </c>
      <c r="E132" s="69" t="s">
        <v>608</v>
      </c>
      <c r="F132" s="69" t="s">
        <v>29</v>
      </c>
      <c r="G132" s="69" t="s">
        <v>26</v>
      </c>
      <c r="H132" s="69" t="s">
        <v>26</v>
      </c>
      <c r="I132" s="35" t="s">
        <v>387</v>
      </c>
      <c r="J132" s="69" t="s">
        <v>29</v>
      </c>
      <c r="K132" s="69" t="s">
        <v>29</v>
      </c>
      <c r="L132" s="69" t="s">
        <v>29</v>
      </c>
      <c r="M132" s="69" t="s">
        <v>838</v>
      </c>
      <c r="N132" s="69" t="s">
        <v>387</v>
      </c>
      <c r="O132" s="51" t="s">
        <v>20</v>
      </c>
      <c r="P132" s="69" t="s">
        <v>49</v>
      </c>
      <c r="Q132" s="35" t="s">
        <v>370</v>
      </c>
      <c r="R132" s="69" t="s">
        <v>29</v>
      </c>
      <c r="S132" s="78">
        <v>45463</v>
      </c>
    </row>
    <row r="133" spans="1:19" ht="30" x14ac:dyDescent="0.25">
      <c r="A133" s="162" t="s">
        <v>321</v>
      </c>
      <c r="B133" s="36" t="s">
        <v>718</v>
      </c>
      <c r="C133" s="69" t="s">
        <v>23</v>
      </c>
      <c r="D133" s="98" t="s">
        <v>386</v>
      </c>
      <c r="E133" s="69" t="s">
        <v>608</v>
      </c>
      <c r="F133" s="69" t="s">
        <v>29</v>
      </c>
      <c r="G133" s="69" t="s">
        <v>26</v>
      </c>
      <c r="H133" s="69" t="s">
        <v>26</v>
      </c>
      <c r="I133" s="35" t="s">
        <v>387</v>
      </c>
      <c r="J133" s="69" t="s">
        <v>29</v>
      </c>
      <c r="K133" s="69" t="s">
        <v>29</v>
      </c>
      <c r="L133" s="69" t="s">
        <v>29</v>
      </c>
      <c r="M133" s="69" t="s">
        <v>838</v>
      </c>
      <c r="N133" s="69" t="s">
        <v>387</v>
      </c>
      <c r="O133" s="51" t="s">
        <v>20</v>
      </c>
      <c r="P133" s="69" t="s">
        <v>49</v>
      </c>
      <c r="Q133" s="35" t="s">
        <v>370</v>
      </c>
      <c r="R133" s="69" t="s">
        <v>29</v>
      </c>
      <c r="S133" s="78">
        <v>45463</v>
      </c>
    </row>
    <row r="134" spans="1:19" ht="30" x14ac:dyDescent="0.25">
      <c r="A134" s="162" t="s">
        <v>321</v>
      </c>
      <c r="B134" s="36" t="s">
        <v>724</v>
      </c>
      <c r="C134" s="69" t="s">
        <v>23</v>
      </c>
      <c r="D134" s="98" t="s">
        <v>386</v>
      </c>
      <c r="E134" s="69" t="s">
        <v>608</v>
      </c>
      <c r="F134" s="69" t="s">
        <v>29</v>
      </c>
      <c r="G134" s="69" t="s">
        <v>26</v>
      </c>
      <c r="H134" s="69" t="s">
        <v>26</v>
      </c>
      <c r="I134" s="35" t="s">
        <v>387</v>
      </c>
      <c r="J134" s="69" t="s">
        <v>29</v>
      </c>
      <c r="K134" s="69" t="s">
        <v>29</v>
      </c>
      <c r="L134" s="69" t="s">
        <v>29</v>
      </c>
      <c r="M134" s="69" t="s">
        <v>838</v>
      </c>
      <c r="N134" s="69" t="s">
        <v>387</v>
      </c>
      <c r="O134" s="51" t="s">
        <v>20</v>
      </c>
      <c r="P134" s="69" t="s">
        <v>49</v>
      </c>
      <c r="Q134" s="35" t="s">
        <v>370</v>
      </c>
      <c r="R134" s="69" t="s">
        <v>29</v>
      </c>
      <c r="S134" s="78">
        <v>45463</v>
      </c>
    </row>
    <row r="135" spans="1:19" ht="30" x14ac:dyDescent="0.25">
      <c r="A135" s="162" t="s">
        <v>321</v>
      </c>
      <c r="B135" s="36" t="s">
        <v>709</v>
      </c>
      <c r="C135" s="69" t="s">
        <v>23</v>
      </c>
      <c r="D135" s="98" t="s">
        <v>386</v>
      </c>
      <c r="E135" s="69" t="s">
        <v>608</v>
      </c>
      <c r="F135" s="69" t="s">
        <v>29</v>
      </c>
      <c r="G135" s="69" t="s">
        <v>26</v>
      </c>
      <c r="H135" s="69" t="s">
        <v>26</v>
      </c>
      <c r="I135" s="35" t="s">
        <v>387</v>
      </c>
      <c r="J135" s="69" t="s">
        <v>29</v>
      </c>
      <c r="K135" s="69" t="s">
        <v>29</v>
      </c>
      <c r="L135" s="69" t="s">
        <v>29</v>
      </c>
      <c r="M135" s="69" t="s">
        <v>838</v>
      </c>
      <c r="N135" s="69" t="s">
        <v>387</v>
      </c>
      <c r="O135" s="51" t="s">
        <v>20</v>
      </c>
      <c r="P135" s="69" t="s">
        <v>49</v>
      </c>
      <c r="Q135" s="35" t="s">
        <v>370</v>
      </c>
      <c r="R135" s="69" t="s">
        <v>29</v>
      </c>
      <c r="S135" s="78">
        <v>45463</v>
      </c>
    </row>
    <row r="136" spans="1:19" ht="30" x14ac:dyDescent="0.25">
      <c r="A136" s="162" t="s">
        <v>321</v>
      </c>
      <c r="B136" s="36" t="s">
        <v>714</v>
      </c>
      <c r="C136" s="69" t="s">
        <v>23</v>
      </c>
      <c r="D136" s="98" t="s">
        <v>386</v>
      </c>
      <c r="E136" s="69" t="s">
        <v>608</v>
      </c>
      <c r="F136" s="69" t="s">
        <v>29</v>
      </c>
      <c r="G136" s="69" t="s">
        <v>26</v>
      </c>
      <c r="H136" s="69" t="s">
        <v>26</v>
      </c>
      <c r="I136" s="35" t="s">
        <v>387</v>
      </c>
      <c r="J136" s="69" t="s">
        <v>29</v>
      </c>
      <c r="K136" s="69" t="s">
        <v>29</v>
      </c>
      <c r="L136" s="69" t="s">
        <v>29</v>
      </c>
      <c r="M136" s="69" t="s">
        <v>838</v>
      </c>
      <c r="N136" s="69" t="s">
        <v>387</v>
      </c>
      <c r="O136" s="51" t="s">
        <v>20</v>
      </c>
      <c r="P136" s="69" t="s">
        <v>49</v>
      </c>
      <c r="Q136" s="35" t="s">
        <v>370</v>
      </c>
      <c r="R136" s="69" t="s">
        <v>29</v>
      </c>
      <c r="S136" s="78">
        <v>45463</v>
      </c>
    </row>
    <row r="137" spans="1:19" ht="30" x14ac:dyDescent="0.25">
      <c r="A137" s="162" t="s">
        <v>321</v>
      </c>
      <c r="B137" s="36" t="s">
        <v>698</v>
      </c>
      <c r="C137" s="69" t="s">
        <v>23</v>
      </c>
      <c r="D137" s="98" t="s">
        <v>386</v>
      </c>
      <c r="E137" s="69" t="s">
        <v>608</v>
      </c>
      <c r="F137" s="69" t="s">
        <v>29</v>
      </c>
      <c r="G137" s="69" t="s">
        <v>26</v>
      </c>
      <c r="H137" s="69" t="s">
        <v>26</v>
      </c>
      <c r="I137" s="35" t="s">
        <v>387</v>
      </c>
      <c r="J137" s="69" t="s">
        <v>29</v>
      </c>
      <c r="K137" s="69" t="s">
        <v>29</v>
      </c>
      <c r="L137" s="69" t="s">
        <v>29</v>
      </c>
      <c r="M137" s="69" t="s">
        <v>838</v>
      </c>
      <c r="N137" s="69" t="s">
        <v>387</v>
      </c>
      <c r="O137" s="51" t="s">
        <v>20</v>
      </c>
      <c r="P137" s="69" t="s">
        <v>49</v>
      </c>
      <c r="Q137" s="35" t="s">
        <v>370</v>
      </c>
      <c r="R137" s="69" t="s">
        <v>29</v>
      </c>
      <c r="S137" s="78">
        <v>45463</v>
      </c>
    </row>
    <row r="138" spans="1:19" ht="30" x14ac:dyDescent="0.25">
      <c r="A138" s="162" t="s">
        <v>321</v>
      </c>
      <c r="B138" s="36" t="s">
        <v>704</v>
      </c>
      <c r="C138" s="69" t="s">
        <v>23</v>
      </c>
      <c r="D138" s="98" t="s">
        <v>386</v>
      </c>
      <c r="E138" s="69" t="s">
        <v>608</v>
      </c>
      <c r="F138" s="69" t="s">
        <v>29</v>
      </c>
      <c r="G138" s="69" t="s">
        <v>26</v>
      </c>
      <c r="H138" s="69" t="s">
        <v>26</v>
      </c>
      <c r="I138" s="35" t="s">
        <v>387</v>
      </c>
      <c r="J138" s="69" t="s">
        <v>29</v>
      </c>
      <c r="K138" s="69" t="s">
        <v>29</v>
      </c>
      <c r="L138" s="69" t="s">
        <v>29</v>
      </c>
      <c r="M138" s="69" t="s">
        <v>838</v>
      </c>
      <c r="N138" s="69" t="s">
        <v>387</v>
      </c>
      <c r="O138" s="51" t="s">
        <v>20</v>
      </c>
      <c r="P138" s="69" t="s">
        <v>49</v>
      </c>
      <c r="Q138" s="35" t="s">
        <v>370</v>
      </c>
      <c r="R138" s="69" t="s">
        <v>29</v>
      </c>
      <c r="S138" s="78">
        <v>45463</v>
      </c>
    </row>
    <row r="139" spans="1:19" ht="30" x14ac:dyDescent="0.25">
      <c r="A139" s="162" t="s">
        <v>321</v>
      </c>
      <c r="B139" s="36" t="s">
        <v>729</v>
      </c>
      <c r="C139" s="69" t="s">
        <v>23</v>
      </c>
      <c r="D139" s="98" t="s">
        <v>386</v>
      </c>
      <c r="E139" s="69" t="s">
        <v>608</v>
      </c>
      <c r="F139" s="69" t="s">
        <v>29</v>
      </c>
      <c r="G139" s="69" t="s">
        <v>26</v>
      </c>
      <c r="H139" s="69" t="s">
        <v>26</v>
      </c>
      <c r="I139" s="35" t="s">
        <v>387</v>
      </c>
      <c r="J139" s="69" t="s">
        <v>29</v>
      </c>
      <c r="K139" s="69" t="s">
        <v>29</v>
      </c>
      <c r="L139" s="69" t="s">
        <v>29</v>
      </c>
      <c r="M139" s="69" t="s">
        <v>838</v>
      </c>
      <c r="N139" s="69" t="s">
        <v>387</v>
      </c>
      <c r="O139" s="51" t="s">
        <v>20</v>
      </c>
      <c r="P139" s="69" t="s">
        <v>49</v>
      </c>
      <c r="Q139" s="35" t="s">
        <v>370</v>
      </c>
      <c r="R139" s="69" t="s">
        <v>29</v>
      </c>
      <c r="S139" s="78">
        <v>45463</v>
      </c>
    </row>
    <row r="140" spans="1:19" ht="30" x14ac:dyDescent="0.25">
      <c r="A140" s="162" t="s">
        <v>321</v>
      </c>
      <c r="B140" s="36" t="s">
        <v>730</v>
      </c>
      <c r="C140" s="69" t="s">
        <v>23</v>
      </c>
      <c r="D140" s="98" t="s">
        <v>386</v>
      </c>
      <c r="E140" s="69" t="s">
        <v>608</v>
      </c>
      <c r="F140" s="69" t="s">
        <v>29</v>
      </c>
      <c r="G140" s="69" t="s">
        <v>26</v>
      </c>
      <c r="H140" s="69" t="s">
        <v>26</v>
      </c>
      <c r="I140" s="35" t="s">
        <v>387</v>
      </c>
      <c r="J140" s="69" t="s">
        <v>29</v>
      </c>
      <c r="K140" s="69" t="s">
        <v>29</v>
      </c>
      <c r="L140" s="69" t="s">
        <v>29</v>
      </c>
      <c r="M140" s="69" t="s">
        <v>838</v>
      </c>
      <c r="N140" s="69" t="s">
        <v>387</v>
      </c>
      <c r="O140" s="51" t="s">
        <v>20</v>
      </c>
      <c r="P140" s="69" t="s">
        <v>49</v>
      </c>
      <c r="Q140" s="35" t="s">
        <v>370</v>
      </c>
      <c r="R140" s="69" t="s">
        <v>29</v>
      </c>
      <c r="S140" s="78">
        <v>45463</v>
      </c>
    </row>
    <row r="141" spans="1:19" ht="30" x14ac:dyDescent="0.25">
      <c r="A141" s="166" t="s">
        <v>322</v>
      </c>
      <c r="B141" s="36" t="s">
        <v>340</v>
      </c>
      <c r="C141" s="69" t="s">
        <v>23</v>
      </c>
      <c r="D141" s="98" t="s">
        <v>386</v>
      </c>
      <c r="E141" s="69" t="s">
        <v>608</v>
      </c>
      <c r="F141" s="69" t="s">
        <v>29</v>
      </c>
      <c r="G141" s="69" t="s">
        <v>26</v>
      </c>
      <c r="H141" s="69" t="s">
        <v>26</v>
      </c>
      <c r="I141" s="35" t="s">
        <v>387</v>
      </c>
      <c r="J141" s="69" t="s">
        <v>29</v>
      </c>
      <c r="K141" s="69" t="s">
        <v>29</v>
      </c>
      <c r="L141" s="69" t="s">
        <v>29</v>
      </c>
      <c r="M141" s="69" t="s">
        <v>838</v>
      </c>
      <c r="N141" s="69" t="s">
        <v>387</v>
      </c>
      <c r="O141" s="51" t="s">
        <v>20</v>
      </c>
      <c r="P141" s="69" t="s">
        <v>49</v>
      </c>
      <c r="Q141" s="35" t="s">
        <v>370</v>
      </c>
      <c r="R141" s="69" t="s">
        <v>29</v>
      </c>
      <c r="S141" s="78">
        <v>45463</v>
      </c>
    </row>
    <row r="142" spans="1:19" ht="30" x14ac:dyDescent="0.25">
      <c r="A142" s="166" t="s">
        <v>322</v>
      </c>
      <c r="B142" s="36" t="s">
        <v>339</v>
      </c>
      <c r="C142" s="69" t="s">
        <v>23</v>
      </c>
      <c r="D142" s="98" t="s">
        <v>386</v>
      </c>
      <c r="E142" s="69" t="s">
        <v>608</v>
      </c>
      <c r="F142" s="69" t="s">
        <v>29</v>
      </c>
      <c r="G142" s="69" t="s">
        <v>26</v>
      </c>
      <c r="H142" s="69" t="s">
        <v>26</v>
      </c>
      <c r="I142" s="35" t="s">
        <v>387</v>
      </c>
      <c r="J142" s="69" t="s">
        <v>29</v>
      </c>
      <c r="K142" s="69" t="s">
        <v>29</v>
      </c>
      <c r="L142" s="69" t="s">
        <v>29</v>
      </c>
      <c r="M142" s="69" t="s">
        <v>838</v>
      </c>
      <c r="N142" s="69" t="s">
        <v>387</v>
      </c>
      <c r="O142" s="51" t="s">
        <v>20</v>
      </c>
      <c r="P142" s="69" t="s">
        <v>49</v>
      </c>
      <c r="Q142" s="35" t="s">
        <v>370</v>
      </c>
      <c r="R142" s="69" t="s">
        <v>29</v>
      </c>
      <c r="S142" s="78">
        <v>45463</v>
      </c>
    </row>
    <row r="143" spans="1:19" ht="30" x14ac:dyDescent="0.25">
      <c r="A143" s="166" t="s">
        <v>322</v>
      </c>
      <c r="B143" s="36" t="s">
        <v>341</v>
      </c>
      <c r="C143" s="69" t="s">
        <v>23</v>
      </c>
      <c r="D143" s="98" t="s">
        <v>386</v>
      </c>
      <c r="E143" s="69" t="s">
        <v>608</v>
      </c>
      <c r="F143" s="69" t="s">
        <v>29</v>
      </c>
      <c r="G143" s="69" t="s">
        <v>26</v>
      </c>
      <c r="H143" s="69" t="s">
        <v>26</v>
      </c>
      <c r="I143" s="35" t="s">
        <v>387</v>
      </c>
      <c r="J143" s="69" t="s">
        <v>29</v>
      </c>
      <c r="K143" s="69" t="s">
        <v>29</v>
      </c>
      <c r="L143" s="69" t="s">
        <v>29</v>
      </c>
      <c r="M143" s="69" t="s">
        <v>838</v>
      </c>
      <c r="N143" s="69" t="s">
        <v>387</v>
      </c>
      <c r="O143" s="51" t="s">
        <v>20</v>
      </c>
      <c r="P143" s="69" t="s">
        <v>49</v>
      </c>
      <c r="Q143" s="35" t="s">
        <v>370</v>
      </c>
      <c r="R143" s="69" t="s">
        <v>29</v>
      </c>
      <c r="S143" s="78">
        <v>45463</v>
      </c>
    </row>
    <row r="144" spans="1:19" ht="30" x14ac:dyDescent="0.25">
      <c r="A144" s="166" t="s">
        <v>322</v>
      </c>
      <c r="B144" s="36" t="s">
        <v>319</v>
      </c>
      <c r="C144" s="69" t="s">
        <v>23</v>
      </c>
      <c r="D144" s="98" t="s">
        <v>386</v>
      </c>
      <c r="E144" s="69" t="s">
        <v>608</v>
      </c>
      <c r="F144" s="69" t="s">
        <v>29</v>
      </c>
      <c r="G144" s="69" t="s">
        <v>26</v>
      </c>
      <c r="H144" s="69" t="s">
        <v>26</v>
      </c>
      <c r="I144" s="35" t="s">
        <v>387</v>
      </c>
      <c r="J144" s="69" t="s">
        <v>29</v>
      </c>
      <c r="K144" s="69" t="s">
        <v>29</v>
      </c>
      <c r="L144" s="69" t="s">
        <v>29</v>
      </c>
      <c r="M144" s="69" t="s">
        <v>838</v>
      </c>
      <c r="N144" s="69" t="s">
        <v>387</v>
      </c>
      <c r="O144" s="51" t="s">
        <v>20</v>
      </c>
      <c r="P144" s="69" t="s">
        <v>49</v>
      </c>
      <c r="Q144" s="35" t="s">
        <v>370</v>
      </c>
      <c r="R144" s="69" t="s">
        <v>29</v>
      </c>
      <c r="S144" s="78">
        <v>45463</v>
      </c>
    </row>
    <row r="145" spans="1:19" ht="30" x14ac:dyDescent="0.25">
      <c r="A145" s="166" t="s">
        <v>322</v>
      </c>
      <c r="B145" s="36" t="s">
        <v>337</v>
      </c>
      <c r="C145" s="69" t="s">
        <v>23</v>
      </c>
      <c r="D145" s="98" t="s">
        <v>386</v>
      </c>
      <c r="E145" s="69" t="s">
        <v>608</v>
      </c>
      <c r="F145" s="69" t="s">
        <v>29</v>
      </c>
      <c r="G145" s="69" t="s">
        <v>26</v>
      </c>
      <c r="H145" s="69" t="s">
        <v>26</v>
      </c>
      <c r="I145" s="35" t="s">
        <v>387</v>
      </c>
      <c r="J145" s="69" t="s">
        <v>29</v>
      </c>
      <c r="K145" s="69" t="s">
        <v>29</v>
      </c>
      <c r="L145" s="69" t="s">
        <v>29</v>
      </c>
      <c r="M145" s="69" t="s">
        <v>838</v>
      </c>
      <c r="N145" s="69" t="s">
        <v>387</v>
      </c>
      <c r="O145" s="63" t="s">
        <v>20</v>
      </c>
      <c r="P145" s="69" t="s">
        <v>49</v>
      </c>
      <c r="Q145" s="35" t="s">
        <v>370</v>
      </c>
      <c r="R145" s="69" t="s">
        <v>29</v>
      </c>
      <c r="S145" s="78">
        <v>45463</v>
      </c>
    </row>
    <row r="146" spans="1:19" ht="15.75" x14ac:dyDescent="0.25">
      <c r="A146" s="185"/>
      <c r="B146" s="179"/>
      <c r="C146" s="180"/>
      <c r="D146" s="181"/>
      <c r="E146" s="180"/>
      <c r="F146" s="182"/>
      <c r="G146" s="182"/>
      <c r="H146" s="182"/>
      <c r="I146" s="182"/>
      <c r="J146" s="182"/>
      <c r="K146" s="182"/>
      <c r="L146" s="182"/>
      <c r="M146" s="84"/>
      <c r="N146" s="183"/>
      <c r="O146" s="184"/>
      <c r="P146" s="184"/>
      <c r="Q146" s="182"/>
      <c r="R146" s="183"/>
      <c r="S146" s="102"/>
    </row>
  </sheetData>
  <conditionalFormatting sqref="Q112:Q130">
    <cfRule type="cellIs" dxfId="86" priority="1" operator="equal">
      <formula>"?"</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F4F8CAC-2579-4429-A768-DF64215C7455}">
          <x14:formula1>
            <xm:f>'A:\Laboratoire\Libramont\Temp\Assurance Qualité\Coordinateur qualité\Compendium analyses\Màj 2025-06\Corrections référents\[##Compendium analyses labo CHCA 06-2025 PB.xlsx]Liste à choix'!#REF!</xm:f>
          </x14:formula1>
          <xm:sqref>A146</xm:sqref>
        </x14:dataValidation>
        <x14:dataValidation type="list" allowBlank="1" showInputMessage="1" showErrorMessage="1" xr:uid="{B0ED5AFD-4FE2-404D-AB2D-4D0F4F387663}">
          <x14:formula1>
            <xm:f>'Liste à choix'!$B$3:$B$28</xm:f>
          </x14:formula1>
          <xm:sqref>A2:A145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6705-7EEA-494F-8E8C-9A6BE24A6281}">
  <sheetPr>
    <tabColor rgb="FF00B050"/>
  </sheetPr>
  <dimension ref="A1:AD47"/>
  <sheetViews>
    <sheetView zoomScale="70" zoomScaleNormal="70" workbookViewId="0">
      <pane xSplit="2" ySplit="1" topLeftCell="C2" activePane="bottomRight" state="frozen"/>
      <selection pane="topRight" activeCell="C1" sqref="C1"/>
      <selection pane="bottomLeft" activeCell="A2" sqref="A2"/>
      <selection pane="bottomRight" activeCell="A8" sqref="A8"/>
    </sheetView>
  </sheetViews>
  <sheetFormatPr baseColWidth="10" defaultRowHeight="15" x14ac:dyDescent="0.25"/>
  <cols>
    <col min="1" max="2" width="32" style="45" customWidth="1"/>
    <col min="3" max="3" width="47" style="45" customWidth="1"/>
    <col min="4" max="5" width="32" style="45" customWidth="1"/>
    <col min="6" max="6" width="20.42578125" customWidth="1"/>
    <col min="7" max="7" width="25.28515625" style="45" customWidth="1"/>
    <col min="8" max="8" width="29" style="45" customWidth="1"/>
    <col min="9" max="9" width="49.140625" style="45" customWidth="1"/>
    <col min="10" max="10" width="30.42578125" style="45" customWidth="1"/>
    <col min="11" max="12" width="23.42578125" style="45" customWidth="1"/>
    <col min="13" max="13" width="40.42578125" style="45" customWidth="1"/>
    <col min="14" max="14" width="24" style="45" customWidth="1"/>
    <col min="15" max="15" width="19.5703125" style="45" customWidth="1"/>
    <col min="16" max="16" width="39.28515625" style="45" customWidth="1"/>
    <col min="17" max="17" width="39.85546875" style="45" customWidth="1"/>
    <col min="18" max="18" width="20.140625" style="50" customWidth="1"/>
    <col min="19" max="19" width="23.5703125" style="45" customWidth="1"/>
    <col min="20" max="20" width="24.7109375" style="45" customWidth="1"/>
    <col min="21" max="16384" width="11.42578125" style="45"/>
  </cols>
  <sheetData>
    <row r="1" spans="1:30" ht="45.75" thickBot="1" x14ac:dyDescent="0.3">
      <c r="A1" s="11" t="s">
        <v>0</v>
      </c>
      <c r="B1" s="12" t="s">
        <v>14</v>
      </c>
      <c r="C1" s="86" t="s">
        <v>516</v>
      </c>
      <c r="D1" s="13" t="s">
        <v>406</v>
      </c>
      <c r="E1" s="13" t="s">
        <v>379</v>
      </c>
      <c r="F1" s="14" t="s">
        <v>16</v>
      </c>
      <c r="G1" s="14" t="s">
        <v>15</v>
      </c>
      <c r="H1" s="14" t="s">
        <v>181</v>
      </c>
      <c r="I1" s="15" t="s">
        <v>182</v>
      </c>
      <c r="J1" s="15" t="s">
        <v>183</v>
      </c>
      <c r="K1" s="15" t="s">
        <v>184</v>
      </c>
      <c r="L1" s="16" t="s">
        <v>185</v>
      </c>
      <c r="M1" s="16" t="s">
        <v>692</v>
      </c>
      <c r="N1" s="11" t="s">
        <v>186</v>
      </c>
      <c r="O1" s="11" t="s">
        <v>13</v>
      </c>
      <c r="P1" s="13" t="s">
        <v>180</v>
      </c>
      <c r="Q1" s="47" t="s">
        <v>187</v>
      </c>
      <c r="R1" s="45"/>
      <c r="S1" s="17"/>
      <c r="T1" s="17"/>
      <c r="U1" s="17"/>
      <c r="V1" s="17"/>
      <c r="W1" s="17"/>
      <c r="X1" s="17"/>
      <c r="Y1" s="17"/>
      <c r="Z1" s="17"/>
      <c r="AA1" s="17"/>
      <c r="AB1" s="17"/>
      <c r="AC1" s="17"/>
      <c r="AD1" s="17"/>
    </row>
    <row r="2" spans="1:30" s="49" customFormat="1" ht="30" x14ac:dyDescent="0.25">
      <c r="A2" s="40" t="s">
        <v>12</v>
      </c>
      <c r="B2" s="37" t="s">
        <v>336</v>
      </c>
      <c r="C2" s="27" t="s">
        <v>518</v>
      </c>
      <c r="D2" s="27" t="s">
        <v>566</v>
      </c>
      <c r="E2" s="27" t="s">
        <v>595</v>
      </c>
      <c r="F2" s="27" t="s">
        <v>26</v>
      </c>
      <c r="G2" s="27" t="s">
        <v>26</v>
      </c>
      <c r="H2" s="27" t="s">
        <v>342</v>
      </c>
      <c r="I2" s="27" t="s">
        <v>29</v>
      </c>
      <c r="J2" s="27" t="s">
        <v>29</v>
      </c>
      <c r="K2" s="27" t="s">
        <v>29</v>
      </c>
      <c r="L2" s="27" t="s">
        <v>344</v>
      </c>
      <c r="M2" s="27" t="s">
        <v>346</v>
      </c>
      <c r="N2" s="27" t="s">
        <v>215</v>
      </c>
      <c r="O2" s="28" t="s">
        <v>29</v>
      </c>
      <c r="P2" s="27" t="s">
        <v>517</v>
      </c>
      <c r="Q2" s="43">
        <v>45463</v>
      </c>
      <c r="S2" s="30"/>
      <c r="T2" s="30"/>
      <c r="U2" s="30"/>
      <c r="V2" s="30"/>
      <c r="W2" s="30"/>
      <c r="X2" s="30"/>
      <c r="Y2" s="30"/>
      <c r="Z2" s="30"/>
      <c r="AA2" s="30"/>
      <c r="AB2" s="30"/>
      <c r="AC2" s="30"/>
      <c r="AD2" s="30"/>
    </row>
    <row r="3" spans="1:30" s="49" customFormat="1" ht="30" x14ac:dyDescent="0.25">
      <c r="A3" s="41" t="s">
        <v>12</v>
      </c>
      <c r="B3" s="36" t="s">
        <v>327</v>
      </c>
      <c r="C3" s="27" t="s">
        <v>518</v>
      </c>
      <c r="D3" s="27" t="s">
        <v>566</v>
      </c>
      <c r="E3" s="27" t="s">
        <v>595</v>
      </c>
      <c r="F3" s="27" t="s">
        <v>26</v>
      </c>
      <c r="G3" s="27" t="s">
        <v>26</v>
      </c>
      <c r="H3" s="27" t="s">
        <v>342</v>
      </c>
      <c r="I3" s="27" t="s">
        <v>29</v>
      </c>
      <c r="J3" s="27" t="s">
        <v>29</v>
      </c>
      <c r="K3" s="27" t="s">
        <v>29</v>
      </c>
      <c r="L3" s="27" t="s">
        <v>344</v>
      </c>
      <c r="M3" s="27" t="s">
        <v>346</v>
      </c>
      <c r="N3" s="27" t="s">
        <v>215</v>
      </c>
      <c r="O3" s="28" t="s">
        <v>29</v>
      </c>
      <c r="P3" s="27" t="s">
        <v>517</v>
      </c>
      <c r="Q3" s="43">
        <v>45463</v>
      </c>
      <c r="T3" s="30"/>
      <c r="U3" s="30"/>
      <c r="V3" s="30"/>
      <c r="W3" s="30"/>
      <c r="X3" s="30"/>
      <c r="Y3" s="30"/>
      <c r="Z3" s="30"/>
      <c r="AA3" s="30"/>
      <c r="AB3" s="30"/>
      <c r="AC3" s="30"/>
      <c r="AD3" s="30"/>
    </row>
    <row r="4" spans="1:30" s="49" customFormat="1" ht="30" x14ac:dyDescent="0.25">
      <c r="A4" s="41" t="s">
        <v>12</v>
      </c>
      <c r="B4" s="36" t="s">
        <v>325</v>
      </c>
      <c r="C4" s="27" t="s">
        <v>518</v>
      </c>
      <c r="D4" s="27" t="s">
        <v>566</v>
      </c>
      <c r="E4" s="27" t="s">
        <v>595</v>
      </c>
      <c r="F4" s="27" t="s">
        <v>26</v>
      </c>
      <c r="G4" s="27" t="s">
        <v>26</v>
      </c>
      <c r="H4" s="27" t="s">
        <v>342</v>
      </c>
      <c r="I4" s="27" t="s">
        <v>29</v>
      </c>
      <c r="J4" s="27" t="s">
        <v>29</v>
      </c>
      <c r="K4" s="27" t="s">
        <v>29</v>
      </c>
      <c r="L4" s="27" t="s">
        <v>344</v>
      </c>
      <c r="M4" s="27" t="s">
        <v>346</v>
      </c>
      <c r="N4" s="27" t="s">
        <v>215</v>
      </c>
      <c r="O4" s="28" t="s">
        <v>29</v>
      </c>
      <c r="P4" s="27" t="s">
        <v>517</v>
      </c>
      <c r="Q4" s="43">
        <v>45463</v>
      </c>
      <c r="T4" s="30"/>
      <c r="U4" s="30"/>
      <c r="V4" s="30"/>
      <c r="W4" s="30"/>
      <c r="X4" s="30"/>
      <c r="Y4" s="30"/>
      <c r="Z4" s="30"/>
      <c r="AA4" s="30"/>
      <c r="AB4" s="30"/>
      <c r="AC4" s="30"/>
      <c r="AD4" s="30"/>
    </row>
    <row r="5" spans="1:30" s="49" customFormat="1" ht="30" x14ac:dyDescent="0.25">
      <c r="A5" s="41" t="s">
        <v>12</v>
      </c>
      <c r="B5" s="36" t="s">
        <v>328</v>
      </c>
      <c r="C5" s="27" t="s">
        <v>518</v>
      </c>
      <c r="D5" s="27" t="s">
        <v>566</v>
      </c>
      <c r="E5" s="27" t="s">
        <v>595</v>
      </c>
      <c r="F5" s="27" t="s">
        <v>26</v>
      </c>
      <c r="G5" s="27" t="s">
        <v>26</v>
      </c>
      <c r="H5" s="26" t="s">
        <v>343</v>
      </c>
      <c r="I5" s="27" t="s">
        <v>29</v>
      </c>
      <c r="J5" s="27" t="s">
        <v>29</v>
      </c>
      <c r="K5" s="27" t="s">
        <v>29</v>
      </c>
      <c r="L5" s="26" t="s">
        <v>333</v>
      </c>
      <c r="M5" s="26" t="s">
        <v>334</v>
      </c>
      <c r="N5" s="26" t="s">
        <v>374</v>
      </c>
      <c r="O5" s="28" t="s">
        <v>29</v>
      </c>
      <c r="P5" s="27" t="s">
        <v>517</v>
      </c>
      <c r="Q5" s="43">
        <v>45463</v>
      </c>
      <c r="T5" s="30"/>
      <c r="U5" s="30"/>
      <c r="V5" s="30"/>
      <c r="W5" s="30"/>
      <c r="X5" s="30"/>
      <c r="Y5" s="30"/>
      <c r="Z5" s="30"/>
      <c r="AA5" s="30"/>
      <c r="AB5" s="30"/>
      <c r="AC5" s="30"/>
      <c r="AD5" s="30"/>
    </row>
    <row r="6" spans="1:30" s="49" customFormat="1" ht="30" x14ac:dyDescent="0.25">
      <c r="A6" s="41" t="s">
        <v>12</v>
      </c>
      <c r="B6" s="36" t="s">
        <v>329</v>
      </c>
      <c r="C6" s="27" t="s">
        <v>518</v>
      </c>
      <c r="D6" s="27" t="s">
        <v>566</v>
      </c>
      <c r="E6" s="27" t="s">
        <v>595</v>
      </c>
      <c r="F6" s="27" t="s">
        <v>26</v>
      </c>
      <c r="G6" s="27" t="s">
        <v>26</v>
      </c>
      <c r="H6" s="26" t="s">
        <v>343</v>
      </c>
      <c r="I6" s="27" t="s">
        <v>29</v>
      </c>
      <c r="J6" s="27" t="s">
        <v>29</v>
      </c>
      <c r="K6" s="27" t="s">
        <v>29</v>
      </c>
      <c r="L6" s="26" t="s">
        <v>333</v>
      </c>
      <c r="M6" s="26" t="s">
        <v>334</v>
      </c>
      <c r="N6" s="26" t="s">
        <v>374</v>
      </c>
      <c r="O6" s="28" t="s">
        <v>29</v>
      </c>
      <c r="P6" s="27" t="s">
        <v>517</v>
      </c>
      <c r="Q6" s="43">
        <v>45463</v>
      </c>
      <c r="T6" s="30"/>
      <c r="U6" s="30"/>
      <c r="V6" s="30"/>
      <c r="W6" s="30"/>
      <c r="X6" s="30"/>
      <c r="Y6" s="30"/>
      <c r="Z6" s="30"/>
      <c r="AA6" s="30"/>
      <c r="AB6" s="30"/>
      <c r="AC6" s="30"/>
      <c r="AD6" s="30"/>
    </row>
    <row r="7" spans="1:30" s="49" customFormat="1" ht="30" x14ac:dyDescent="0.25">
      <c r="A7" s="41" t="s">
        <v>12</v>
      </c>
      <c r="B7" s="36" t="s">
        <v>330</v>
      </c>
      <c r="C7" s="27" t="s">
        <v>331</v>
      </c>
      <c r="D7" s="27" t="s">
        <v>566</v>
      </c>
      <c r="E7" s="27" t="s">
        <v>595</v>
      </c>
      <c r="F7" s="27" t="s">
        <v>26</v>
      </c>
      <c r="G7" s="27" t="s">
        <v>26</v>
      </c>
      <c r="H7" s="26" t="s">
        <v>343</v>
      </c>
      <c r="I7" s="27" t="s">
        <v>29</v>
      </c>
      <c r="J7" s="27" t="s">
        <v>29</v>
      </c>
      <c r="K7" s="27" t="s">
        <v>29</v>
      </c>
      <c r="L7" s="26" t="s">
        <v>333</v>
      </c>
      <c r="M7" s="26" t="s">
        <v>334</v>
      </c>
      <c r="N7" s="26" t="s">
        <v>374</v>
      </c>
      <c r="O7" s="28" t="s">
        <v>29</v>
      </c>
      <c r="P7" s="27" t="s">
        <v>517</v>
      </c>
      <c r="Q7" s="43">
        <v>45463</v>
      </c>
      <c r="T7" s="30"/>
      <c r="U7" s="30"/>
      <c r="V7" s="30"/>
      <c r="W7" s="30"/>
      <c r="X7" s="30"/>
      <c r="Y7" s="30"/>
      <c r="Z7" s="30"/>
      <c r="AA7" s="30"/>
      <c r="AB7" s="30"/>
      <c r="AC7" s="30"/>
      <c r="AD7" s="30"/>
    </row>
    <row r="8" spans="1:30" s="49" customFormat="1" ht="87" customHeight="1" x14ac:dyDescent="0.25">
      <c r="A8" s="41" t="s">
        <v>12</v>
      </c>
      <c r="B8" s="36" t="s">
        <v>326</v>
      </c>
      <c r="C8" s="26" t="s">
        <v>335</v>
      </c>
      <c r="D8" s="113" t="s">
        <v>482</v>
      </c>
      <c r="E8" s="27" t="s">
        <v>483</v>
      </c>
      <c r="F8" s="27" t="s">
        <v>29</v>
      </c>
      <c r="G8" s="27" t="s">
        <v>26</v>
      </c>
      <c r="H8" s="27" t="s">
        <v>342</v>
      </c>
      <c r="I8" s="27" t="s">
        <v>29</v>
      </c>
      <c r="J8" s="27" t="s">
        <v>29</v>
      </c>
      <c r="K8" s="27" t="s">
        <v>29</v>
      </c>
      <c r="L8" s="26" t="s">
        <v>333</v>
      </c>
      <c r="M8" s="26" t="s">
        <v>189</v>
      </c>
      <c r="N8" s="26" t="s">
        <v>30</v>
      </c>
      <c r="O8" s="28" t="s">
        <v>29</v>
      </c>
      <c r="P8" s="27" t="s">
        <v>29</v>
      </c>
      <c r="Q8" s="43">
        <v>45463</v>
      </c>
      <c r="T8" s="30"/>
      <c r="U8" s="30"/>
      <c r="V8" s="30"/>
      <c r="W8" s="30"/>
      <c r="X8" s="30"/>
      <c r="Y8" s="30"/>
      <c r="Z8" s="30"/>
      <c r="AA8" s="30"/>
      <c r="AB8" s="30"/>
      <c r="AC8" s="30"/>
      <c r="AD8" s="30"/>
    </row>
    <row r="9" spans="1:30" s="49" customFormat="1" ht="120" x14ac:dyDescent="0.25">
      <c r="A9" s="41" t="s">
        <v>12</v>
      </c>
      <c r="B9" s="26" t="s">
        <v>378</v>
      </c>
      <c r="C9" s="26" t="s">
        <v>332</v>
      </c>
      <c r="D9" s="18" t="s">
        <v>569</v>
      </c>
      <c r="E9" s="27" t="s">
        <v>29</v>
      </c>
      <c r="F9" s="27" t="s">
        <v>29</v>
      </c>
      <c r="G9" s="27" t="s">
        <v>26</v>
      </c>
      <c r="H9" s="27" t="s">
        <v>342</v>
      </c>
      <c r="I9" s="27" t="s">
        <v>29</v>
      </c>
      <c r="J9" s="27" t="s">
        <v>29</v>
      </c>
      <c r="K9" s="27" t="s">
        <v>29</v>
      </c>
      <c r="L9" s="26" t="s">
        <v>345</v>
      </c>
      <c r="M9" s="26" t="s">
        <v>346</v>
      </c>
      <c r="N9" s="26" t="s">
        <v>18</v>
      </c>
      <c r="O9" s="28" t="s">
        <v>29</v>
      </c>
      <c r="P9" s="26" t="s">
        <v>29</v>
      </c>
      <c r="Q9" s="43">
        <v>45463</v>
      </c>
      <c r="T9" s="30"/>
      <c r="U9" s="30"/>
      <c r="V9" s="30"/>
      <c r="W9" s="30"/>
      <c r="X9" s="30"/>
      <c r="Y9" s="30"/>
      <c r="Z9" s="30"/>
      <c r="AA9" s="30"/>
      <c r="AB9" s="30"/>
      <c r="AC9" s="30"/>
      <c r="AD9" s="30"/>
    </row>
    <row r="10" spans="1:30" ht="75" x14ac:dyDescent="0.25">
      <c r="A10" s="41" t="s">
        <v>12</v>
      </c>
      <c r="B10" s="32" t="s">
        <v>421</v>
      </c>
      <c r="C10" s="20" t="s">
        <v>408</v>
      </c>
      <c r="D10" s="18" t="s">
        <v>570</v>
      </c>
      <c r="E10" s="18" t="s">
        <v>602</v>
      </c>
      <c r="F10" s="18" t="s">
        <v>26</v>
      </c>
      <c r="G10" s="27" t="s">
        <v>26</v>
      </c>
      <c r="H10" s="18" t="s">
        <v>422</v>
      </c>
      <c r="I10" s="18" t="s">
        <v>29</v>
      </c>
      <c r="J10" s="9" t="s">
        <v>29</v>
      </c>
      <c r="K10" s="9" t="s">
        <v>29</v>
      </c>
      <c r="L10" s="18" t="s">
        <v>410</v>
      </c>
      <c r="M10" s="18" t="s">
        <v>107</v>
      </c>
      <c r="N10" s="26" t="s">
        <v>30</v>
      </c>
      <c r="O10" s="28" t="s">
        <v>29</v>
      </c>
      <c r="P10" s="9" t="s">
        <v>29</v>
      </c>
      <c r="Q10" s="44">
        <v>45463</v>
      </c>
      <c r="R10" s="45"/>
      <c r="T10" s="17"/>
      <c r="U10" s="17"/>
      <c r="V10" s="17"/>
      <c r="W10" s="17"/>
      <c r="X10" s="17"/>
      <c r="Y10" s="17"/>
      <c r="Z10" s="17"/>
      <c r="AA10" s="17"/>
      <c r="AB10" s="17"/>
      <c r="AC10" s="17"/>
      <c r="AD10" s="17"/>
    </row>
    <row r="11" spans="1:30" ht="30" x14ac:dyDescent="0.25">
      <c r="A11" s="41" t="s">
        <v>12</v>
      </c>
      <c r="B11" s="32" t="s">
        <v>436</v>
      </c>
      <c r="C11" s="18" t="s">
        <v>437</v>
      </c>
      <c r="D11" s="27" t="s">
        <v>566</v>
      </c>
      <c r="E11" s="18" t="s">
        <v>29</v>
      </c>
      <c r="F11" s="18" t="s">
        <v>29</v>
      </c>
      <c r="G11" s="18" t="s">
        <v>425</v>
      </c>
      <c r="H11" s="18" t="s">
        <v>426</v>
      </c>
      <c r="I11" s="18" t="s">
        <v>29</v>
      </c>
      <c r="J11" s="9" t="s">
        <v>29</v>
      </c>
      <c r="K11" s="9" t="s">
        <v>29</v>
      </c>
      <c r="L11" s="18" t="s">
        <v>427</v>
      </c>
      <c r="M11" s="18" t="s">
        <v>107</v>
      </c>
      <c r="N11" s="31" t="s">
        <v>189</v>
      </c>
      <c r="O11" s="28" t="s">
        <v>29</v>
      </c>
      <c r="P11" s="9" t="s">
        <v>29</v>
      </c>
      <c r="Q11" s="44">
        <v>45463</v>
      </c>
      <c r="R11" s="45"/>
      <c r="T11" s="17"/>
      <c r="U11" s="17"/>
      <c r="V11" s="17"/>
      <c r="W11" s="17"/>
      <c r="X11" s="17"/>
      <c r="Y11" s="17"/>
      <c r="Z11" s="17"/>
      <c r="AA11" s="17"/>
      <c r="AB11" s="17"/>
      <c r="AC11" s="17"/>
      <c r="AD11" s="17"/>
    </row>
    <row r="12" spans="1:30" ht="270" x14ac:dyDescent="0.25">
      <c r="A12" s="41" t="s">
        <v>12</v>
      </c>
      <c r="B12" s="26" t="s">
        <v>519</v>
      </c>
      <c r="C12" s="26" t="s">
        <v>438</v>
      </c>
      <c r="D12" s="26" t="s">
        <v>571</v>
      </c>
      <c r="E12" s="26" t="s">
        <v>620</v>
      </c>
      <c r="F12" s="18" t="s">
        <v>26</v>
      </c>
      <c r="G12" s="26" t="s">
        <v>425</v>
      </c>
      <c r="H12" s="26" t="s">
        <v>439</v>
      </c>
      <c r="I12" s="26" t="s">
        <v>29</v>
      </c>
      <c r="J12" s="10" t="s">
        <v>29</v>
      </c>
      <c r="K12" s="10" t="s">
        <v>29</v>
      </c>
      <c r="L12" s="26" t="s">
        <v>427</v>
      </c>
      <c r="M12" s="26" t="s">
        <v>18</v>
      </c>
      <c r="N12" s="26" t="s">
        <v>189</v>
      </c>
      <c r="O12" s="28" t="s">
        <v>29</v>
      </c>
      <c r="P12" s="10" t="s">
        <v>29</v>
      </c>
      <c r="Q12" s="44">
        <v>45463</v>
      </c>
      <c r="R12" s="45"/>
      <c r="T12" s="17"/>
      <c r="U12" s="17"/>
      <c r="V12" s="17"/>
      <c r="W12" s="17"/>
      <c r="X12" s="17"/>
      <c r="Y12" s="17"/>
      <c r="Z12" s="17"/>
      <c r="AA12" s="17"/>
      <c r="AB12" s="17"/>
      <c r="AC12" s="17"/>
      <c r="AD12" s="17"/>
    </row>
    <row r="13" spans="1:30" ht="240" x14ac:dyDescent="0.25">
      <c r="A13" s="41" t="s">
        <v>12</v>
      </c>
      <c r="B13" s="18" t="s">
        <v>515</v>
      </c>
      <c r="C13" s="18" t="s">
        <v>54</v>
      </c>
      <c r="D13" s="32" t="s">
        <v>431</v>
      </c>
      <c r="E13" s="18" t="s">
        <v>598</v>
      </c>
      <c r="F13" s="18" t="s">
        <v>26</v>
      </c>
      <c r="G13" s="18" t="s">
        <v>448</v>
      </c>
      <c r="H13" s="18" t="s">
        <v>26</v>
      </c>
      <c r="I13" s="18" t="s">
        <v>29</v>
      </c>
      <c r="J13" s="9" t="s">
        <v>29</v>
      </c>
      <c r="K13" s="9" t="s">
        <v>29</v>
      </c>
      <c r="L13" s="26" t="s">
        <v>449</v>
      </c>
      <c r="M13" s="26" t="s">
        <v>18</v>
      </c>
      <c r="N13" s="26" t="s">
        <v>157</v>
      </c>
      <c r="O13" s="28" t="s">
        <v>29</v>
      </c>
      <c r="P13" s="9" t="s">
        <v>29</v>
      </c>
      <c r="Q13" s="44">
        <v>45463</v>
      </c>
      <c r="R13" s="45"/>
      <c r="T13" s="17"/>
      <c r="U13" s="17"/>
      <c r="V13" s="17"/>
      <c r="W13" s="17"/>
      <c r="X13" s="17"/>
      <c r="Y13" s="17"/>
      <c r="Z13" s="17"/>
      <c r="AA13" s="17"/>
      <c r="AB13" s="17"/>
      <c r="AC13" s="17"/>
      <c r="AD13" s="17"/>
    </row>
    <row r="14" spans="1:30" ht="60" x14ac:dyDescent="0.25">
      <c r="A14" s="41" t="s">
        <v>12</v>
      </c>
      <c r="B14" s="32" t="s">
        <v>462</v>
      </c>
      <c r="C14" s="18" t="s">
        <v>463</v>
      </c>
      <c r="D14" s="18" t="s">
        <v>568</v>
      </c>
      <c r="E14" s="18" t="s">
        <v>595</v>
      </c>
      <c r="F14" s="18" t="s">
        <v>26</v>
      </c>
      <c r="G14" s="27" t="s">
        <v>26</v>
      </c>
      <c r="H14" s="18" t="s">
        <v>422</v>
      </c>
      <c r="I14" s="18" t="s">
        <v>29</v>
      </c>
      <c r="J14" s="9" t="s">
        <v>29</v>
      </c>
      <c r="K14" s="9" t="s">
        <v>29</v>
      </c>
      <c r="L14" s="18" t="s">
        <v>427</v>
      </c>
      <c r="M14" s="18" t="s">
        <v>107</v>
      </c>
      <c r="N14" s="10" t="s">
        <v>30</v>
      </c>
      <c r="O14" s="28" t="s">
        <v>29</v>
      </c>
      <c r="P14" s="9" t="s">
        <v>29</v>
      </c>
      <c r="Q14" s="44">
        <v>45463</v>
      </c>
      <c r="R14" s="45"/>
      <c r="T14" s="17"/>
      <c r="U14" s="17"/>
      <c r="V14" s="17"/>
      <c r="W14" s="17"/>
      <c r="X14" s="17"/>
      <c r="Y14" s="17"/>
      <c r="Z14" s="17"/>
      <c r="AA14" s="17"/>
      <c r="AB14" s="17"/>
      <c r="AC14" s="17"/>
      <c r="AD14" s="17"/>
    </row>
    <row r="15" spans="1:30" ht="45" x14ac:dyDescent="0.25">
      <c r="A15" s="41" t="s">
        <v>12</v>
      </c>
      <c r="B15" s="32" t="s">
        <v>464</v>
      </c>
      <c r="C15" s="18" t="s">
        <v>461</v>
      </c>
      <c r="D15" s="18" t="s">
        <v>567</v>
      </c>
      <c r="E15" s="18" t="s">
        <v>595</v>
      </c>
      <c r="F15" s="18" t="s">
        <v>26</v>
      </c>
      <c r="G15" s="18" t="s">
        <v>425</v>
      </c>
      <c r="H15" s="18" t="s">
        <v>426</v>
      </c>
      <c r="I15" s="18" t="s">
        <v>29</v>
      </c>
      <c r="J15" s="9" t="s">
        <v>29</v>
      </c>
      <c r="K15" s="9" t="s">
        <v>29</v>
      </c>
      <c r="L15" s="18" t="s">
        <v>427</v>
      </c>
      <c r="M15" s="18" t="s">
        <v>107</v>
      </c>
      <c r="N15" s="10" t="s">
        <v>524</v>
      </c>
      <c r="O15" s="28" t="s">
        <v>29</v>
      </c>
      <c r="P15" s="9" t="s">
        <v>29</v>
      </c>
      <c r="Q15" s="44">
        <v>45463</v>
      </c>
      <c r="R15" s="45"/>
      <c r="T15" s="17"/>
      <c r="U15" s="17"/>
      <c r="V15" s="17"/>
      <c r="W15" s="17"/>
      <c r="X15" s="17"/>
      <c r="Y15" s="17"/>
      <c r="Z15" s="17"/>
      <c r="AA15" s="17"/>
      <c r="AB15" s="17"/>
      <c r="AC15" s="17"/>
      <c r="AD15" s="17"/>
    </row>
    <row r="16" spans="1:30" x14ac:dyDescent="0.25">
      <c r="F16" s="45"/>
    </row>
    <row r="17" spans="6:6" x14ac:dyDescent="0.25">
      <c r="F17" s="45"/>
    </row>
    <row r="18" spans="6:6" x14ac:dyDescent="0.25">
      <c r="F18" s="45"/>
    </row>
    <row r="19" spans="6:6" x14ac:dyDescent="0.25">
      <c r="F19" s="45"/>
    </row>
    <row r="20" spans="6:6" x14ac:dyDescent="0.25">
      <c r="F20" s="45"/>
    </row>
    <row r="21" spans="6:6" x14ac:dyDescent="0.25">
      <c r="F21" s="45"/>
    </row>
    <row r="22" spans="6:6" x14ac:dyDescent="0.25">
      <c r="F22" s="45"/>
    </row>
    <row r="23" spans="6:6" x14ac:dyDescent="0.25">
      <c r="F23" s="45"/>
    </row>
    <row r="24" spans="6:6" x14ac:dyDescent="0.25">
      <c r="F24" s="45"/>
    </row>
    <row r="25" spans="6:6" x14ac:dyDescent="0.25">
      <c r="F25" s="45"/>
    </row>
    <row r="26" spans="6:6" x14ac:dyDescent="0.25">
      <c r="F26" s="45"/>
    </row>
    <row r="27" spans="6:6" x14ac:dyDescent="0.25">
      <c r="F27" s="45"/>
    </row>
    <row r="28" spans="6:6" x14ac:dyDescent="0.25">
      <c r="F28" s="45"/>
    </row>
    <row r="29" spans="6:6" x14ac:dyDescent="0.25">
      <c r="F29" s="45"/>
    </row>
    <row r="30" spans="6:6" x14ac:dyDescent="0.25">
      <c r="F30" s="45"/>
    </row>
    <row r="31" spans="6:6" x14ac:dyDescent="0.25">
      <c r="F31" s="45"/>
    </row>
    <row r="32" spans="6:6" x14ac:dyDescent="0.25">
      <c r="F32" s="45"/>
    </row>
    <row r="33" spans="6:6" x14ac:dyDescent="0.25">
      <c r="F33" s="45"/>
    </row>
    <row r="34" spans="6:6" x14ac:dyDescent="0.25">
      <c r="F34" s="45"/>
    </row>
    <row r="35" spans="6:6" x14ac:dyDescent="0.25">
      <c r="F35" s="45"/>
    </row>
    <row r="36" spans="6:6" x14ac:dyDescent="0.25">
      <c r="F36" s="45"/>
    </row>
    <row r="37" spans="6:6" x14ac:dyDescent="0.25">
      <c r="F37" s="45"/>
    </row>
    <row r="38" spans="6:6" x14ac:dyDescent="0.25">
      <c r="F38" s="45"/>
    </row>
    <row r="39" spans="6:6" x14ac:dyDescent="0.25">
      <c r="F39" s="45"/>
    </row>
    <row r="40" spans="6:6" x14ac:dyDescent="0.25">
      <c r="F40" s="45"/>
    </row>
    <row r="41" spans="6:6" x14ac:dyDescent="0.25">
      <c r="F41" s="45"/>
    </row>
    <row r="42" spans="6:6" x14ac:dyDescent="0.25">
      <c r="F42" s="45"/>
    </row>
    <row r="43" spans="6:6" x14ac:dyDescent="0.25">
      <c r="F43" s="45"/>
    </row>
    <row r="44" spans="6:6" x14ac:dyDescent="0.25">
      <c r="F44" s="45"/>
    </row>
    <row r="45" spans="6:6" x14ac:dyDescent="0.25">
      <c r="F45" s="45"/>
    </row>
    <row r="46" spans="6:6" x14ac:dyDescent="0.25">
      <c r="F46" s="45"/>
    </row>
    <row r="47" spans="6:6" x14ac:dyDescent="0.25">
      <c r="F47" s="45"/>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CC1068F-2F75-4DB7-9C10-7552B5253364}">
          <x14:formula1>
            <xm:f>'Liste à choix'!$B$3:$B$28</xm:f>
          </x14:formula1>
          <xm:sqref>A2:A15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AABB-97F8-40A9-A0BD-2B06B33BFBC9}">
  <sheetPr>
    <tabColor rgb="FF00B050"/>
  </sheetPr>
  <dimension ref="A1:AD51"/>
  <sheetViews>
    <sheetView zoomScaleNormal="100" workbookViewId="0">
      <pane xSplit="2" ySplit="1" topLeftCell="C2" activePane="bottomRight" state="frozen"/>
      <selection pane="topRight" activeCell="C1" sqref="C1"/>
      <selection pane="bottomLeft" activeCell="A2" sqref="A2"/>
      <selection pane="bottomRight" activeCell="Q37" sqref="Q37"/>
    </sheetView>
  </sheetViews>
  <sheetFormatPr baseColWidth="10" defaultRowHeight="15" x14ac:dyDescent="0.25"/>
  <cols>
    <col min="1" max="1" width="32" customWidth="1"/>
    <col min="2" max="2" width="32" style="34" customWidth="1"/>
    <col min="3" max="3" width="32" customWidth="1"/>
    <col min="4" max="5" width="47" customWidth="1"/>
    <col min="6" max="7" width="16" bestFit="1" customWidth="1"/>
    <col min="8" max="8" width="25.28515625" customWidth="1"/>
    <col min="9" max="9" width="29" customWidth="1"/>
    <col min="10" max="10" width="49.140625" customWidth="1"/>
    <col min="11" max="11" width="30.42578125" customWidth="1"/>
    <col min="12" max="12" width="30.7109375" bestFit="1" customWidth="1"/>
    <col min="13" max="13" width="23.42578125" customWidth="1"/>
    <col min="14" max="14" width="40.42578125" style="160" customWidth="1"/>
    <col min="15" max="15" width="24" customWidth="1"/>
    <col min="16" max="16" width="19.5703125" customWidth="1"/>
    <col min="17" max="17" width="39.28515625" customWidth="1"/>
    <col min="18" max="18" width="39.85546875" customWidth="1"/>
    <col min="19" max="19" width="20.140625" customWidth="1"/>
    <col min="20" max="20" width="23.5703125" customWidth="1"/>
    <col min="21" max="21" width="24.7109375" customWidth="1"/>
  </cols>
  <sheetData>
    <row r="1" spans="1:30" s="65" customFormat="1" ht="48" thickBot="1" x14ac:dyDescent="0.3">
      <c r="A1" s="93" t="s">
        <v>0</v>
      </c>
      <c r="B1" s="89" t="s">
        <v>14</v>
      </c>
      <c r="C1" s="86" t="s">
        <v>516</v>
      </c>
      <c r="D1" s="86" t="s">
        <v>31</v>
      </c>
      <c r="E1" s="86" t="s">
        <v>379</v>
      </c>
      <c r="F1" s="90" t="s">
        <v>16</v>
      </c>
      <c r="G1" s="90" t="s">
        <v>15</v>
      </c>
      <c r="H1" s="90" t="s">
        <v>556</v>
      </c>
      <c r="I1" s="91" t="s">
        <v>182</v>
      </c>
      <c r="J1" s="91" t="s">
        <v>183</v>
      </c>
      <c r="K1" s="91" t="s">
        <v>184</v>
      </c>
      <c r="L1" s="95" t="s">
        <v>557</v>
      </c>
      <c r="M1" s="92" t="s">
        <v>692</v>
      </c>
      <c r="N1" s="93" t="s">
        <v>186</v>
      </c>
      <c r="O1" s="93" t="s">
        <v>13</v>
      </c>
      <c r="P1" s="86" t="s">
        <v>180</v>
      </c>
      <c r="Q1" s="94" t="s">
        <v>187</v>
      </c>
      <c r="S1" s="66"/>
      <c r="T1" s="66"/>
      <c r="U1" s="66"/>
      <c r="V1" s="66"/>
      <c r="W1" s="66"/>
      <c r="X1" s="66"/>
      <c r="Y1" s="66"/>
      <c r="Z1" s="66"/>
      <c r="AA1" s="66"/>
      <c r="AB1" s="66"/>
      <c r="AC1" s="66"/>
      <c r="AD1" s="66"/>
    </row>
    <row r="2" spans="1:30" ht="60" x14ac:dyDescent="0.25">
      <c r="A2" s="53" t="s">
        <v>9</v>
      </c>
      <c r="B2" s="37" t="s">
        <v>192</v>
      </c>
      <c r="C2" s="35" t="s">
        <v>558</v>
      </c>
      <c r="D2" s="96" t="s">
        <v>743</v>
      </c>
      <c r="E2" s="54" t="s">
        <v>621</v>
      </c>
      <c r="F2" s="35" t="s">
        <v>26</v>
      </c>
      <c r="G2" s="54" t="s">
        <v>194</v>
      </c>
      <c r="H2" s="35" t="s">
        <v>195</v>
      </c>
      <c r="I2" s="72" t="s">
        <v>29</v>
      </c>
      <c r="J2" s="72" t="s">
        <v>29</v>
      </c>
      <c r="K2" s="72" t="s">
        <v>29</v>
      </c>
      <c r="L2" s="21" t="s">
        <v>196</v>
      </c>
      <c r="M2" s="21" t="s">
        <v>197</v>
      </c>
      <c r="N2" s="72" t="s">
        <v>224</v>
      </c>
      <c r="O2" s="59" t="s">
        <v>371</v>
      </c>
      <c r="P2" s="35" t="s">
        <v>29</v>
      </c>
      <c r="Q2" s="64">
        <v>45463</v>
      </c>
      <c r="S2" s="17"/>
      <c r="T2" s="17"/>
      <c r="U2" s="17"/>
      <c r="V2" s="17"/>
      <c r="W2" s="17"/>
      <c r="X2" s="17"/>
      <c r="Y2" s="17"/>
      <c r="Z2" s="17"/>
      <c r="AA2" s="17"/>
      <c r="AB2" s="17"/>
      <c r="AC2" s="17"/>
      <c r="AD2" s="17"/>
    </row>
    <row r="3" spans="1:30" ht="45" x14ac:dyDescent="0.25">
      <c r="A3" s="53" t="s">
        <v>9</v>
      </c>
      <c r="B3" s="36" t="s">
        <v>204</v>
      </c>
      <c r="C3" s="35" t="s">
        <v>558</v>
      </c>
      <c r="D3" s="96" t="s">
        <v>744</v>
      </c>
      <c r="E3" s="35" t="s">
        <v>621</v>
      </c>
      <c r="F3" s="35" t="s">
        <v>26</v>
      </c>
      <c r="G3" s="35" t="s">
        <v>194</v>
      </c>
      <c r="H3" s="35" t="s">
        <v>195</v>
      </c>
      <c r="I3" s="72" t="s">
        <v>29</v>
      </c>
      <c r="J3" s="72" t="s">
        <v>29</v>
      </c>
      <c r="K3" s="72" t="s">
        <v>29</v>
      </c>
      <c r="L3" s="22" t="s">
        <v>196</v>
      </c>
      <c r="M3" s="21" t="s">
        <v>197</v>
      </c>
      <c r="N3" s="69" t="s">
        <v>224</v>
      </c>
      <c r="O3" s="59" t="s">
        <v>371</v>
      </c>
      <c r="P3" s="35" t="s">
        <v>29</v>
      </c>
      <c r="Q3" s="60">
        <v>45463</v>
      </c>
      <c r="T3" s="17"/>
      <c r="U3" s="17"/>
      <c r="V3" s="17"/>
      <c r="W3" s="17"/>
      <c r="X3" s="17"/>
      <c r="Y3" s="17"/>
      <c r="Z3" s="17"/>
      <c r="AA3" s="17"/>
      <c r="AB3" s="17"/>
      <c r="AC3" s="17"/>
      <c r="AD3" s="17"/>
    </row>
    <row r="4" spans="1:30" ht="45" x14ac:dyDescent="0.25">
      <c r="A4" s="56" t="s">
        <v>9</v>
      </c>
      <c r="B4" s="36" t="s">
        <v>199</v>
      </c>
      <c r="C4" s="35" t="s">
        <v>558</v>
      </c>
      <c r="D4" s="96" t="s">
        <v>745</v>
      </c>
      <c r="E4" s="35" t="s">
        <v>621</v>
      </c>
      <c r="F4" s="35" t="s">
        <v>26</v>
      </c>
      <c r="G4" s="35" t="s">
        <v>194</v>
      </c>
      <c r="H4" s="35" t="s">
        <v>195</v>
      </c>
      <c r="I4" s="72" t="s">
        <v>29</v>
      </c>
      <c r="J4" s="72" t="s">
        <v>29</v>
      </c>
      <c r="K4" s="72" t="s">
        <v>29</v>
      </c>
      <c r="L4" s="22" t="s">
        <v>196</v>
      </c>
      <c r="M4" s="21" t="s">
        <v>197</v>
      </c>
      <c r="N4" s="69" t="s">
        <v>224</v>
      </c>
      <c r="O4" s="59" t="s">
        <v>371</v>
      </c>
      <c r="P4" s="35" t="s">
        <v>200</v>
      </c>
      <c r="Q4" s="60">
        <v>45463</v>
      </c>
      <c r="T4" s="17"/>
      <c r="U4" s="17"/>
      <c r="V4" s="17"/>
      <c r="W4" s="17"/>
      <c r="X4" s="17"/>
      <c r="Y4" s="17"/>
      <c r="Z4" s="17"/>
      <c r="AA4" s="17"/>
      <c r="AB4" s="17"/>
      <c r="AC4" s="17"/>
      <c r="AD4" s="17"/>
    </row>
    <row r="5" spans="1:30" ht="45" x14ac:dyDescent="0.25">
      <c r="A5" s="53" t="s">
        <v>9</v>
      </c>
      <c r="B5" s="36" t="s">
        <v>198</v>
      </c>
      <c r="C5" s="35" t="s">
        <v>558</v>
      </c>
      <c r="D5" s="96" t="s">
        <v>746</v>
      </c>
      <c r="E5" s="35" t="s">
        <v>621</v>
      </c>
      <c r="F5" s="35" t="s">
        <v>26</v>
      </c>
      <c r="G5" s="35" t="s">
        <v>194</v>
      </c>
      <c r="H5" s="35" t="s">
        <v>195</v>
      </c>
      <c r="I5" s="72" t="s">
        <v>29</v>
      </c>
      <c r="J5" s="72" t="s">
        <v>29</v>
      </c>
      <c r="K5" s="72" t="s">
        <v>29</v>
      </c>
      <c r="L5" s="22" t="s">
        <v>196</v>
      </c>
      <c r="M5" s="21" t="s">
        <v>197</v>
      </c>
      <c r="N5" s="69" t="s">
        <v>224</v>
      </c>
      <c r="O5" s="59" t="s">
        <v>371</v>
      </c>
      <c r="P5" s="35" t="s">
        <v>29</v>
      </c>
      <c r="Q5" s="60">
        <v>45463</v>
      </c>
      <c r="T5" s="17"/>
      <c r="U5" s="17"/>
      <c r="V5" s="17"/>
      <c r="W5" s="17"/>
      <c r="X5" s="17"/>
      <c r="Y5" s="17"/>
      <c r="Z5" s="17"/>
      <c r="AA5" s="17"/>
      <c r="AB5" s="17"/>
      <c r="AC5" s="17"/>
      <c r="AD5" s="17"/>
    </row>
    <row r="6" spans="1:30" ht="45" x14ac:dyDescent="0.25">
      <c r="A6" s="53" t="s">
        <v>9</v>
      </c>
      <c r="B6" s="36" t="s">
        <v>209</v>
      </c>
      <c r="C6" s="35" t="s">
        <v>559</v>
      </c>
      <c r="D6" s="96" t="s">
        <v>747</v>
      </c>
      <c r="E6" s="35" t="s">
        <v>621</v>
      </c>
      <c r="F6" s="35" t="s">
        <v>26</v>
      </c>
      <c r="G6" s="35" t="s">
        <v>194</v>
      </c>
      <c r="H6" s="35" t="s">
        <v>195</v>
      </c>
      <c r="I6" s="72" t="s">
        <v>29</v>
      </c>
      <c r="J6" s="72" t="s">
        <v>29</v>
      </c>
      <c r="K6" s="72" t="s">
        <v>29</v>
      </c>
      <c r="L6" s="22" t="s">
        <v>196</v>
      </c>
      <c r="M6" s="21" t="s">
        <v>197</v>
      </c>
      <c r="N6" s="69" t="s">
        <v>675</v>
      </c>
      <c r="O6" s="59" t="s">
        <v>371</v>
      </c>
      <c r="P6" s="35" t="s">
        <v>29</v>
      </c>
      <c r="Q6" s="60">
        <v>45463</v>
      </c>
      <c r="T6" s="17"/>
      <c r="U6" s="17"/>
      <c r="V6" s="17"/>
      <c r="W6" s="17"/>
      <c r="X6" s="17"/>
      <c r="Y6" s="17"/>
      <c r="Z6" s="17"/>
      <c r="AA6" s="17"/>
      <c r="AB6" s="17"/>
      <c r="AC6" s="17"/>
      <c r="AD6" s="17"/>
    </row>
    <row r="7" spans="1:30" ht="45" x14ac:dyDescent="0.25">
      <c r="A7" s="53" t="s">
        <v>9</v>
      </c>
      <c r="B7" s="36" t="s">
        <v>205</v>
      </c>
      <c r="C7" s="35" t="s">
        <v>558</v>
      </c>
      <c r="D7" s="96" t="s">
        <v>744</v>
      </c>
      <c r="E7" s="35" t="s">
        <v>621</v>
      </c>
      <c r="F7" s="35" t="s">
        <v>26</v>
      </c>
      <c r="G7" s="35" t="s">
        <v>194</v>
      </c>
      <c r="H7" s="35" t="s">
        <v>195</v>
      </c>
      <c r="I7" s="72" t="s">
        <v>29</v>
      </c>
      <c r="J7" s="72" t="s">
        <v>29</v>
      </c>
      <c r="K7" s="72" t="s">
        <v>29</v>
      </c>
      <c r="L7" s="22" t="s">
        <v>196</v>
      </c>
      <c r="M7" s="21" t="s">
        <v>197</v>
      </c>
      <c r="N7" s="69" t="s">
        <v>675</v>
      </c>
      <c r="O7" s="59" t="s">
        <v>371</v>
      </c>
      <c r="P7" s="35" t="s">
        <v>29</v>
      </c>
      <c r="Q7" s="60">
        <v>45463</v>
      </c>
      <c r="T7" s="17"/>
      <c r="U7" s="17"/>
      <c r="V7" s="17"/>
      <c r="W7" s="17"/>
      <c r="X7" s="17"/>
      <c r="Y7" s="17"/>
      <c r="Z7" s="17"/>
      <c r="AA7" s="17"/>
      <c r="AB7" s="17"/>
      <c r="AC7" s="17"/>
      <c r="AD7" s="17"/>
    </row>
    <row r="8" spans="1:30" ht="60" x14ac:dyDescent="0.25">
      <c r="A8" s="53" t="s">
        <v>9</v>
      </c>
      <c r="B8" s="36" t="s">
        <v>211</v>
      </c>
      <c r="C8" s="35" t="s">
        <v>558</v>
      </c>
      <c r="D8" s="96" t="s">
        <v>744</v>
      </c>
      <c r="E8" s="35" t="s">
        <v>621</v>
      </c>
      <c r="F8" s="32" t="s">
        <v>212</v>
      </c>
      <c r="G8" s="35" t="s">
        <v>213</v>
      </c>
      <c r="H8" s="35" t="s">
        <v>772</v>
      </c>
      <c r="I8" s="72" t="s">
        <v>29</v>
      </c>
      <c r="J8" s="72" t="s">
        <v>29</v>
      </c>
      <c r="K8" s="72" t="s">
        <v>29</v>
      </c>
      <c r="L8" s="22" t="s">
        <v>196</v>
      </c>
      <c r="M8" s="22" t="s">
        <v>197</v>
      </c>
      <c r="N8" s="69" t="s">
        <v>676</v>
      </c>
      <c r="O8" s="52" t="s">
        <v>371</v>
      </c>
      <c r="P8" s="35" t="s">
        <v>29</v>
      </c>
      <c r="Q8" s="60">
        <v>45841</v>
      </c>
      <c r="T8" s="17"/>
      <c r="U8" s="17"/>
      <c r="V8" s="17"/>
      <c r="W8" s="17"/>
      <c r="X8" s="17"/>
      <c r="Y8" s="17"/>
      <c r="Z8" s="17"/>
      <c r="AA8" s="17"/>
      <c r="AB8" s="17"/>
      <c r="AC8" s="17"/>
      <c r="AD8" s="17"/>
    </row>
    <row r="9" spans="1:30" ht="45" x14ac:dyDescent="0.25">
      <c r="A9" s="53" t="s">
        <v>9</v>
      </c>
      <c r="B9" s="36" t="s">
        <v>201</v>
      </c>
      <c r="C9" s="35" t="s">
        <v>558</v>
      </c>
      <c r="D9" s="96" t="s">
        <v>744</v>
      </c>
      <c r="E9" s="35" t="s">
        <v>621</v>
      </c>
      <c r="F9" s="35" t="s">
        <v>26</v>
      </c>
      <c r="G9" s="35" t="s">
        <v>194</v>
      </c>
      <c r="H9" s="35" t="s">
        <v>195</v>
      </c>
      <c r="I9" s="72" t="s">
        <v>29</v>
      </c>
      <c r="J9" s="72" t="s">
        <v>29</v>
      </c>
      <c r="K9" s="72" t="s">
        <v>29</v>
      </c>
      <c r="L9" s="22" t="s">
        <v>196</v>
      </c>
      <c r="M9" s="21" t="s">
        <v>197</v>
      </c>
      <c r="N9" s="69" t="s">
        <v>224</v>
      </c>
      <c r="O9" s="59" t="s">
        <v>371</v>
      </c>
      <c r="P9" s="35" t="s">
        <v>203</v>
      </c>
      <c r="Q9" s="60">
        <v>45463</v>
      </c>
      <c r="T9" s="17"/>
      <c r="U9" s="17"/>
      <c r="V9" s="17"/>
      <c r="W9" s="17"/>
      <c r="X9" s="17"/>
      <c r="Y9" s="17"/>
      <c r="Z9" s="17"/>
      <c r="AA9" s="17"/>
      <c r="AB9" s="17"/>
      <c r="AC9" s="17"/>
      <c r="AD9" s="17"/>
    </row>
    <row r="10" spans="1:30" ht="45" x14ac:dyDescent="0.25">
      <c r="A10" s="53" t="s">
        <v>9</v>
      </c>
      <c r="B10" s="36" t="s">
        <v>214</v>
      </c>
      <c r="C10" s="35" t="s">
        <v>558</v>
      </c>
      <c r="D10" s="96" t="s">
        <v>744</v>
      </c>
      <c r="E10" s="35" t="s">
        <v>623</v>
      </c>
      <c r="F10" s="35" t="s">
        <v>26</v>
      </c>
      <c r="G10" s="35" t="s">
        <v>194</v>
      </c>
      <c r="H10" s="35" t="s">
        <v>195</v>
      </c>
      <c r="I10" s="72" t="s">
        <v>29</v>
      </c>
      <c r="J10" s="72" t="s">
        <v>29</v>
      </c>
      <c r="K10" s="72" t="s">
        <v>29</v>
      </c>
      <c r="L10" s="22" t="s">
        <v>196</v>
      </c>
      <c r="M10" s="21" t="s">
        <v>215</v>
      </c>
      <c r="N10" s="69" t="s">
        <v>224</v>
      </c>
      <c r="O10" s="59" t="s">
        <v>29</v>
      </c>
      <c r="P10" s="35" t="s">
        <v>29</v>
      </c>
      <c r="Q10" s="60">
        <v>45600</v>
      </c>
      <c r="T10" s="17"/>
      <c r="U10" s="17"/>
      <c r="V10" s="17"/>
      <c r="W10" s="17"/>
      <c r="X10" s="17"/>
      <c r="Y10" s="17"/>
      <c r="Z10" s="17"/>
      <c r="AA10" s="17"/>
      <c r="AB10" s="17"/>
      <c r="AC10" s="17"/>
      <c r="AD10" s="17"/>
    </row>
    <row r="11" spans="1:30" ht="45" x14ac:dyDescent="0.25">
      <c r="A11" s="53" t="s">
        <v>9</v>
      </c>
      <c r="B11" s="36" t="s">
        <v>210</v>
      </c>
      <c r="C11" s="35" t="s">
        <v>558</v>
      </c>
      <c r="D11" s="219" t="s">
        <v>887</v>
      </c>
      <c r="E11" s="35" t="s">
        <v>621</v>
      </c>
      <c r="F11" s="35" t="s">
        <v>26</v>
      </c>
      <c r="G11" s="35" t="s">
        <v>194</v>
      </c>
      <c r="H11" s="35" t="s">
        <v>195</v>
      </c>
      <c r="I11" s="72" t="s">
        <v>29</v>
      </c>
      <c r="J11" s="72" t="s">
        <v>29</v>
      </c>
      <c r="K11" s="72" t="s">
        <v>29</v>
      </c>
      <c r="L11" s="22" t="s">
        <v>196</v>
      </c>
      <c r="M11" s="21" t="s">
        <v>197</v>
      </c>
      <c r="N11" s="69" t="s">
        <v>224</v>
      </c>
      <c r="O11" s="59" t="s">
        <v>371</v>
      </c>
      <c r="P11" s="35" t="s">
        <v>29</v>
      </c>
      <c r="Q11" s="60">
        <v>46027</v>
      </c>
      <c r="T11" s="17"/>
      <c r="U11" s="17"/>
      <c r="V11" s="17"/>
      <c r="W11" s="17"/>
      <c r="X11" s="17"/>
      <c r="Y11" s="17"/>
      <c r="Z11" s="17"/>
      <c r="AA11" s="17"/>
      <c r="AB11" s="17"/>
      <c r="AC11" s="17"/>
      <c r="AD11" s="17"/>
    </row>
    <row r="12" spans="1:30" ht="45" x14ac:dyDescent="0.25">
      <c r="A12" s="53" t="s">
        <v>9</v>
      </c>
      <c r="B12" s="36" t="s">
        <v>206</v>
      </c>
      <c r="C12" s="35" t="s">
        <v>23</v>
      </c>
      <c r="D12" s="99" t="s">
        <v>748</v>
      </c>
      <c r="E12" s="35" t="s">
        <v>621</v>
      </c>
      <c r="F12" s="35" t="s">
        <v>26</v>
      </c>
      <c r="G12" s="35" t="s">
        <v>194</v>
      </c>
      <c r="H12" s="35" t="s">
        <v>195</v>
      </c>
      <c r="I12" s="72" t="s">
        <v>29</v>
      </c>
      <c r="J12" s="72" t="s">
        <v>29</v>
      </c>
      <c r="K12" s="72" t="s">
        <v>29</v>
      </c>
      <c r="L12" s="35" t="s">
        <v>207</v>
      </c>
      <c r="M12" s="54" t="s">
        <v>208</v>
      </c>
      <c r="N12" s="69" t="s">
        <v>675</v>
      </c>
      <c r="O12" s="59" t="s">
        <v>370</v>
      </c>
      <c r="P12" s="35" t="s">
        <v>202</v>
      </c>
      <c r="Q12" s="60">
        <v>45463</v>
      </c>
      <c r="T12" s="17"/>
      <c r="U12" s="17"/>
      <c r="V12" s="17"/>
      <c r="W12" s="17"/>
      <c r="X12" s="17"/>
      <c r="Y12" s="17"/>
      <c r="Z12" s="17"/>
      <c r="AA12" s="17"/>
      <c r="AB12" s="17"/>
      <c r="AC12" s="17"/>
      <c r="AD12" s="17"/>
    </row>
    <row r="13" spans="1:30" ht="75" x14ac:dyDescent="0.25">
      <c r="A13" s="58" t="s">
        <v>10</v>
      </c>
      <c r="B13" s="36" t="s">
        <v>216</v>
      </c>
      <c r="C13" s="35" t="s">
        <v>520</v>
      </c>
      <c r="D13" s="109" t="s">
        <v>217</v>
      </c>
      <c r="E13" s="201" t="s">
        <v>888</v>
      </c>
      <c r="F13" s="35" t="s">
        <v>26</v>
      </c>
      <c r="G13" s="35" t="s">
        <v>218</v>
      </c>
      <c r="H13" s="35" t="s">
        <v>773</v>
      </c>
      <c r="I13" s="72" t="s">
        <v>29</v>
      </c>
      <c r="J13" s="72" t="s">
        <v>29</v>
      </c>
      <c r="K13" s="72" t="s">
        <v>29</v>
      </c>
      <c r="L13" s="35" t="s">
        <v>219</v>
      </c>
      <c r="M13" s="35" t="s">
        <v>220</v>
      </c>
      <c r="N13" s="69" t="s">
        <v>677</v>
      </c>
      <c r="O13" s="23" t="s">
        <v>372</v>
      </c>
      <c r="P13" s="35" t="s">
        <v>29</v>
      </c>
      <c r="Q13" s="60">
        <v>46027</v>
      </c>
      <c r="T13" s="17"/>
      <c r="U13" s="17"/>
      <c r="V13" s="17"/>
      <c r="W13" s="17"/>
      <c r="X13" s="17"/>
      <c r="Y13" s="17"/>
      <c r="Z13" s="17"/>
      <c r="AA13" s="17"/>
      <c r="AB13" s="17"/>
      <c r="AC13" s="17"/>
      <c r="AD13" s="17"/>
    </row>
    <row r="14" spans="1:30" ht="75" x14ac:dyDescent="0.25">
      <c r="A14" s="58" t="s">
        <v>10</v>
      </c>
      <c r="B14" s="36" t="s">
        <v>221</v>
      </c>
      <c r="C14" s="35" t="s">
        <v>520</v>
      </c>
      <c r="D14" s="109" t="s">
        <v>217</v>
      </c>
      <c r="E14" s="201" t="s">
        <v>888</v>
      </c>
      <c r="F14" s="35" t="s">
        <v>26</v>
      </c>
      <c r="G14" s="35" t="s">
        <v>218</v>
      </c>
      <c r="H14" s="35" t="s">
        <v>195</v>
      </c>
      <c r="I14" s="72" t="s">
        <v>29</v>
      </c>
      <c r="J14" s="72" t="s">
        <v>29</v>
      </c>
      <c r="K14" s="72" t="s">
        <v>29</v>
      </c>
      <c r="L14" s="35" t="s">
        <v>219</v>
      </c>
      <c r="M14" s="35" t="s">
        <v>215</v>
      </c>
      <c r="N14" s="69" t="s">
        <v>157</v>
      </c>
      <c r="O14" s="52" t="s">
        <v>370</v>
      </c>
      <c r="P14" s="35" t="s">
        <v>29</v>
      </c>
      <c r="Q14" s="200">
        <v>46027</v>
      </c>
      <c r="T14" s="17"/>
      <c r="U14" s="17"/>
      <c r="V14" s="17"/>
      <c r="W14" s="17"/>
      <c r="X14" s="17"/>
      <c r="Y14" s="17"/>
      <c r="Z14" s="17"/>
      <c r="AA14" s="17"/>
      <c r="AB14" s="17"/>
      <c r="AC14" s="17"/>
      <c r="AD14" s="17"/>
    </row>
    <row r="15" spans="1:30" ht="75" x14ac:dyDescent="0.25">
      <c r="A15" s="58" t="s">
        <v>10</v>
      </c>
      <c r="B15" s="36" t="s">
        <v>222</v>
      </c>
      <c r="C15" s="35" t="s">
        <v>520</v>
      </c>
      <c r="D15" s="109" t="s">
        <v>217</v>
      </c>
      <c r="E15" s="201" t="s">
        <v>888</v>
      </c>
      <c r="F15" s="35" t="s">
        <v>26</v>
      </c>
      <c r="G15" s="35" t="s">
        <v>223</v>
      </c>
      <c r="H15" s="35" t="s">
        <v>195</v>
      </c>
      <c r="I15" s="72" t="s">
        <v>29</v>
      </c>
      <c r="J15" s="72" t="s">
        <v>29</v>
      </c>
      <c r="K15" s="72" t="s">
        <v>29</v>
      </c>
      <c r="L15" s="35" t="s">
        <v>219</v>
      </c>
      <c r="M15" s="35" t="s">
        <v>224</v>
      </c>
      <c r="N15" s="69" t="s">
        <v>675</v>
      </c>
      <c r="O15" s="52" t="s">
        <v>370</v>
      </c>
      <c r="P15" s="35" t="s">
        <v>29</v>
      </c>
      <c r="Q15" s="200">
        <v>46027</v>
      </c>
      <c r="T15" s="17"/>
      <c r="U15" s="17"/>
      <c r="V15" s="17"/>
      <c r="W15" s="17"/>
      <c r="X15" s="17"/>
      <c r="Y15" s="17"/>
      <c r="Z15" s="17"/>
      <c r="AA15" s="17"/>
      <c r="AB15" s="17"/>
      <c r="AC15" s="17"/>
      <c r="AD15" s="17"/>
    </row>
    <row r="16" spans="1:30" ht="75" x14ac:dyDescent="0.25">
      <c r="A16" s="58" t="s">
        <v>10</v>
      </c>
      <c r="B16" s="36" t="s">
        <v>227</v>
      </c>
      <c r="C16" s="35" t="s">
        <v>520</v>
      </c>
      <c r="D16" s="109" t="s">
        <v>228</v>
      </c>
      <c r="E16" s="201" t="s">
        <v>888</v>
      </c>
      <c r="F16" s="35" t="s">
        <v>26</v>
      </c>
      <c r="G16" s="35" t="s">
        <v>218</v>
      </c>
      <c r="H16" s="84" t="s">
        <v>195</v>
      </c>
      <c r="I16" s="72" t="s">
        <v>29</v>
      </c>
      <c r="J16" s="72" t="s">
        <v>29</v>
      </c>
      <c r="K16" s="72" t="s">
        <v>29</v>
      </c>
      <c r="L16" s="35" t="s">
        <v>219</v>
      </c>
      <c r="M16" s="35" t="s">
        <v>215</v>
      </c>
      <c r="N16" s="69" t="s">
        <v>157</v>
      </c>
      <c r="O16" s="52" t="s">
        <v>370</v>
      </c>
      <c r="P16" s="35" t="s">
        <v>29</v>
      </c>
      <c r="Q16" s="200">
        <v>46027</v>
      </c>
      <c r="T16" s="17"/>
      <c r="U16" s="17"/>
      <c r="V16" s="17"/>
      <c r="W16" s="17"/>
      <c r="X16" s="17"/>
      <c r="Y16" s="17"/>
      <c r="Z16" s="17"/>
      <c r="AA16" s="17"/>
      <c r="AB16" s="17"/>
      <c r="AC16" s="17"/>
      <c r="AD16" s="17"/>
    </row>
    <row r="17" spans="1:30" ht="75" x14ac:dyDescent="0.25">
      <c r="A17" s="58" t="s">
        <v>10</v>
      </c>
      <c r="B17" s="36" t="s">
        <v>229</v>
      </c>
      <c r="C17" s="35" t="s">
        <v>560</v>
      </c>
      <c r="D17" s="35" t="s">
        <v>774</v>
      </c>
      <c r="E17" s="201" t="s">
        <v>621</v>
      </c>
      <c r="F17" s="35" t="s">
        <v>26</v>
      </c>
      <c r="G17" s="35" t="s">
        <v>218</v>
      </c>
      <c r="H17" s="35" t="s">
        <v>195</v>
      </c>
      <c r="I17" s="72" t="s">
        <v>29</v>
      </c>
      <c r="J17" s="72" t="s">
        <v>29</v>
      </c>
      <c r="K17" s="72" t="s">
        <v>29</v>
      </c>
      <c r="L17" s="35" t="s">
        <v>219</v>
      </c>
      <c r="M17" s="35" t="s">
        <v>208</v>
      </c>
      <c r="N17" s="69" t="s">
        <v>678</v>
      </c>
      <c r="O17" s="52" t="s">
        <v>370</v>
      </c>
      <c r="P17" s="191" t="s">
        <v>771</v>
      </c>
      <c r="Q17" s="60">
        <v>45841</v>
      </c>
      <c r="T17" s="17"/>
      <c r="U17" s="17"/>
      <c r="V17" s="17"/>
      <c r="W17" s="17"/>
      <c r="X17" s="17"/>
      <c r="Y17" s="17"/>
      <c r="Z17" s="17"/>
      <c r="AA17" s="17"/>
      <c r="AB17" s="17"/>
      <c r="AC17" s="17"/>
      <c r="AD17" s="17"/>
    </row>
    <row r="18" spans="1:30" ht="75" x14ac:dyDescent="0.25">
      <c r="A18" s="58" t="s">
        <v>10</v>
      </c>
      <c r="B18" s="36" t="s">
        <v>230</v>
      </c>
      <c r="C18" s="35" t="s">
        <v>520</v>
      </c>
      <c r="D18" s="109" t="s">
        <v>217</v>
      </c>
      <c r="E18" s="201" t="s">
        <v>888</v>
      </c>
      <c r="F18" s="35" t="s">
        <v>26</v>
      </c>
      <c r="G18" s="35" t="s">
        <v>223</v>
      </c>
      <c r="H18" s="35" t="s">
        <v>226</v>
      </c>
      <c r="I18" s="72" t="s">
        <v>29</v>
      </c>
      <c r="J18" s="72" t="s">
        <v>29</v>
      </c>
      <c r="K18" s="72" t="s">
        <v>29</v>
      </c>
      <c r="L18" s="35" t="s">
        <v>219</v>
      </c>
      <c r="M18" s="35" t="s">
        <v>224</v>
      </c>
      <c r="N18" s="69" t="s">
        <v>679</v>
      </c>
      <c r="O18" s="52" t="s">
        <v>370</v>
      </c>
      <c r="P18" s="35" t="s">
        <v>29</v>
      </c>
      <c r="Q18" s="200">
        <v>46027</v>
      </c>
      <c r="T18" s="17"/>
      <c r="U18" s="17"/>
      <c r="V18" s="17"/>
      <c r="W18" s="17"/>
      <c r="X18" s="17"/>
      <c r="Y18" s="17"/>
      <c r="Z18" s="17"/>
      <c r="AA18" s="17"/>
      <c r="AB18" s="17"/>
      <c r="AC18" s="17"/>
      <c r="AD18" s="17"/>
    </row>
    <row r="19" spans="1:30" ht="75" x14ac:dyDescent="0.25">
      <c r="A19" s="58" t="s">
        <v>10</v>
      </c>
      <c r="B19" s="36" t="s">
        <v>231</v>
      </c>
      <c r="C19" s="35" t="s">
        <v>520</v>
      </c>
      <c r="D19" s="109" t="s">
        <v>217</v>
      </c>
      <c r="E19" s="201" t="s">
        <v>888</v>
      </c>
      <c r="F19" s="35" t="s">
        <v>26</v>
      </c>
      <c r="G19" s="35" t="s">
        <v>223</v>
      </c>
      <c r="H19" s="35" t="s">
        <v>232</v>
      </c>
      <c r="I19" s="72" t="s">
        <v>29</v>
      </c>
      <c r="J19" s="72" t="s">
        <v>29</v>
      </c>
      <c r="K19" s="72" t="s">
        <v>29</v>
      </c>
      <c r="L19" s="35" t="s">
        <v>219</v>
      </c>
      <c r="M19" s="35" t="s">
        <v>233</v>
      </c>
      <c r="N19" s="69" t="s">
        <v>679</v>
      </c>
      <c r="O19" s="52" t="s">
        <v>370</v>
      </c>
      <c r="P19" s="35" t="s">
        <v>29</v>
      </c>
      <c r="Q19" s="200">
        <v>46027</v>
      </c>
      <c r="T19" s="17"/>
      <c r="U19" s="17"/>
      <c r="V19" s="17"/>
      <c r="W19" s="17"/>
      <c r="X19" s="17"/>
      <c r="Y19" s="17"/>
      <c r="Z19" s="17"/>
      <c r="AA19" s="17"/>
      <c r="AB19" s="17"/>
      <c r="AC19" s="17"/>
      <c r="AD19" s="17"/>
    </row>
    <row r="20" spans="1:30" ht="75" x14ac:dyDescent="0.25">
      <c r="A20" s="58" t="s">
        <v>10</v>
      </c>
      <c r="B20" s="36" t="s">
        <v>237</v>
      </c>
      <c r="C20" s="35" t="s">
        <v>520</v>
      </c>
      <c r="D20" s="109" t="s">
        <v>217</v>
      </c>
      <c r="E20" s="201" t="s">
        <v>888</v>
      </c>
      <c r="F20" s="35" t="s">
        <v>26</v>
      </c>
      <c r="G20" s="35" t="s">
        <v>223</v>
      </c>
      <c r="H20" s="35" t="s">
        <v>232</v>
      </c>
      <c r="I20" s="72" t="s">
        <v>29</v>
      </c>
      <c r="J20" s="72" t="s">
        <v>29</v>
      </c>
      <c r="K20" s="72" t="s">
        <v>29</v>
      </c>
      <c r="L20" s="35" t="s">
        <v>219</v>
      </c>
      <c r="M20" s="35" t="s">
        <v>233</v>
      </c>
      <c r="N20" s="69" t="s">
        <v>679</v>
      </c>
      <c r="O20" s="52" t="s">
        <v>370</v>
      </c>
      <c r="P20" s="35" t="s">
        <v>29</v>
      </c>
      <c r="Q20" s="200">
        <v>46027</v>
      </c>
      <c r="T20" s="17"/>
      <c r="U20" s="17"/>
      <c r="V20" s="17"/>
      <c r="W20" s="17"/>
      <c r="X20" s="17"/>
      <c r="Y20" s="17"/>
      <c r="Z20" s="17"/>
      <c r="AA20" s="17"/>
      <c r="AB20" s="17"/>
      <c r="AC20" s="17"/>
      <c r="AD20" s="17"/>
    </row>
    <row r="21" spans="1:30" ht="75" x14ac:dyDescent="0.25">
      <c r="A21" s="58" t="s">
        <v>10</v>
      </c>
      <c r="B21" s="36" t="s">
        <v>234</v>
      </c>
      <c r="C21" s="35" t="s">
        <v>520</v>
      </c>
      <c r="D21" s="109" t="s">
        <v>217</v>
      </c>
      <c r="E21" s="201" t="s">
        <v>888</v>
      </c>
      <c r="F21" s="35" t="s">
        <v>26</v>
      </c>
      <c r="G21" s="35" t="s">
        <v>223</v>
      </c>
      <c r="H21" s="35" t="s">
        <v>232</v>
      </c>
      <c r="I21" s="72" t="s">
        <v>29</v>
      </c>
      <c r="J21" s="72" t="s">
        <v>29</v>
      </c>
      <c r="K21" s="72" t="s">
        <v>29</v>
      </c>
      <c r="L21" s="35" t="s">
        <v>219</v>
      </c>
      <c r="M21" s="35" t="s">
        <v>233</v>
      </c>
      <c r="N21" s="69" t="s">
        <v>679</v>
      </c>
      <c r="O21" s="52" t="s">
        <v>370</v>
      </c>
      <c r="P21" s="35" t="s">
        <v>29</v>
      </c>
      <c r="Q21" s="200">
        <v>46027</v>
      </c>
      <c r="T21" s="17"/>
      <c r="U21" s="17"/>
      <c r="V21" s="17"/>
      <c r="W21" s="17"/>
      <c r="X21" s="17"/>
      <c r="Y21" s="17"/>
      <c r="Z21" s="17"/>
      <c r="AA21" s="17"/>
      <c r="AB21" s="17"/>
      <c r="AC21" s="17"/>
      <c r="AD21" s="17"/>
    </row>
    <row r="22" spans="1:30" ht="75" x14ac:dyDescent="0.25">
      <c r="A22" s="58" t="s">
        <v>10</v>
      </c>
      <c r="B22" s="36" t="s">
        <v>235</v>
      </c>
      <c r="C22" s="35" t="s">
        <v>520</v>
      </c>
      <c r="D22" s="109" t="s">
        <v>217</v>
      </c>
      <c r="E22" s="201" t="s">
        <v>888</v>
      </c>
      <c r="F22" s="35" t="s">
        <v>26</v>
      </c>
      <c r="G22" s="35" t="s">
        <v>223</v>
      </c>
      <c r="H22" s="35" t="s">
        <v>232</v>
      </c>
      <c r="I22" s="72" t="s">
        <v>29</v>
      </c>
      <c r="J22" s="72" t="s">
        <v>29</v>
      </c>
      <c r="K22" s="72" t="s">
        <v>29</v>
      </c>
      <c r="L22" s="35" t="s">
        <v>219</v>
      </c>
      <c r="M22" s="35" t="s">
        <v>233</v>
      </c>
      <c r="N22" s="69" t="s">
        <v>679</v>
      </c>
      <c r="O22" s="52" t="s">
        <v>370</v>
      </c>
      <c r="P22" s="35" t="s">
        <v>29</v>
      </c>
      <c r="Q22" s="200">
        <v>46027</v>
      </c>
      <c r="T22" s="17"/>
      <c r="U22" s="17"/>
      <c r="V22" s="17"/>
      <c r="W22" s="17"/>
      <c r="X22" s="17"/>
      <c r="Y22" s="17"/>
      <c r="Z22" s="17"/>
      <c r="AA22" s="17"/>
      <c r="AB22" s="17"/>
      <c r="AC22" s="17"/>
      <c r="AD22" s="17"/>
    </row>
    <row r="23" spans="1:30" ht="75" x14ac:dyDescent="0.25">
      <c r="A23" s="58" t="s">
        <v>10</v>
      </c>
      <c r="B23" s="36" t="s">
        <v>236</v>
      </c>
      <c r="C23" s="35" t="s">
        <v>520</v>
      </c>
      <c r="D23" s="109" t="s">
        <v>217</v>
      </c>
      <c r="E23" s="201" t="s">
        <v>888</v>
      </c>
      <c r="F23" s="35" t="s">
        <v>26</v>
      </c>
      <c r="G23" s="35" t="s">
        <v>223</v>
      </c>
      <c r="H23" s="35" t="s">
        <v>232</v>
      </c>
      <c r="I23" s="72" t="s">
        <v>29</v>
      </c>
      <c r="J23" s="72" t="s">
        <v>29</v>
      </c>
      <c r="K23" s="72" t="s">
        <v>29</v>
      </c>
      <c r="L23" s="35" t="s">
        <v>219</v>
      </c>
      <c r="M23" s="35" t="s">
        <v>233</v>
      </c>
      <c r="N23" s="69" t="s">
        <v>679</v>
      </c>
      <c r="O23" s="52" t="s">
        <v>370</v>
      </c>
      <c r="P23" s="35" t="s">
        <v>29</v>
      </c>
      <c r="Q23" s="200">
        <v>46027</v>
      </c>
      <c r="T23" s="17"/>
      <c r="U23" s="17"/>
      <c r="V23" s="17"/>
      <c r="W23" s="17"/>
      <c r="X23" s="17"/>
      <c r="Y23" s="17"/>
      <c r="Z23" s="17"/>
      <c r="AA23" s="17"/>
      <c r="AB23" s="17"/>
      <c r="AC23" s="17"/>
      <c r="AD23" s="17"/>
    </row>
    <row r="24" spans="1:30" ht="75" x14ac:dyDescent="0.25">
      <c r="A24" s="58" t="s">
        <v>10</v>
      </c>
      <c r="B24" s="36" t="s">
        <v>238</v>
      </c>
      <c r="C24" s="35" t="s">
        <v>520</v>
      </c>
      <c r="D24" s="109" t="s">
        <v>217</v>
      </c>
      <c r="E24" s="201" t="s">
        <v>888</v>
      </c>
      <c r="F24" s="35" t="s">
        <v>26</v>
      </c>
      <c r="G24" s="35" t="s">
        <v>223</v>
      </c>
      <c r="H24" s="35" t="s">
        <v>232</v>
      </c>
      <c r="I24" s="72" t="s">
        <v>29</v>
      </c>
      <c r="J24" s="72" t="s">
        <v>29</v>
      </c>
      <c r="K24" s="72" t="s">
        <v>29</v>
      </c>
      <c r="L24" s="35" t="s">
        <v>219</v>
      </c>
      <c r="M24" s="35" t="s">
        <v>233</v>
      </c>
      <c r="N24" s="69" t="s">
        <v>679</v>
      </c>
      <c r="O24" s="52" t="s">
        <v>370</v>
      </c>
      <c r="P24" s="35" t="s">
        <v>29</v>
      </c>
      <c r="Q24" s="200">
        <v>46027</v>
      </c>
      <c r="T24" s="17"/>
      <c r="U24" s="17"/>
      <c r="V24" s="17"/>
      <c r="W24" s="17"/>
      <c r="X24" s="17"/>
      <c r="Y24" s="17"/>
      <c r="Z24" s="17"/>
      <c r="AA24" s="17"/>
      <c r="AB24" s="17"/>
      <c r="AC24" s="17"/>
      <c r="AD24" s="17"/>
    </row>
    <row r="25" spans="1:30" ht="75" x14ac:dyDescent="0.25">
      <c r="A25" s="58" t="s">
        <v>10</v>
      </c>
      <c r="B25" s="36" t="s">
        <v>239</v>
      </c>
      <c r="C25" s="35" t="s">
        <v>520</v>
      </c>
      <c r="D25" s="109" t="s">
        <v>217</v>
      </c>
      <c r="E25" s="201" t="s">
        <v>888</v>
      </c>
      <c r="F25" s="35" t="s">
        <v>26</v>
      </c>
      <c r="G25" s="35" t="s">
        <v>223</v>
      </c>
      <c r="H25" s="35" t="s">
        <v>232</v>
      </c>
      <c r="I25" s="72" t="s">
        <v>29</v>
      </c>
      <c r="J25" s="72" t="s">
        <v>29</v>
      </c>
      <c r="K25" s="72" t="s">
        <v>29</v>
      </c>
      <c r="L25" s="35" t="s">
        <v>219</v>
      </c>
      <c r="M25" s="35" t="s">
        <v>233</v>
      </c>
      <c r="N25" s="69" t="s">
        <v>679</v>
      </c>
      <c r="O25" s="52" t="s">
        <v>370</v>
      </c>
      <c r="P25" s="35" t="s">
        <v>29</v>
      </c>
      <c r="Q25" s="200">
        <v>46027</v>
      </c>
      <c r="T25" s="17"/>
      <c r="U25" s="17"/>
      <c r="V25" s="17"/>
      <c r="W25" s="17"/>
      <c r="X25" s="17"/>
      <c r="Y25" s="17"/>
      <c r="Z25" s="17"/>
      <c r="AA25" s="17"/>
      <c r="AB25" s="17"/>
      <c r="AC25" s="17"/>
      <c r="AD25" s="17"/>
    </row>
    <row r="26" spans="1:30" ht="75" x14ac:dyDescent="0.25">
      <c r="A26" s="58" t="s">
        <v>10</v>
      </c>
      <c r="B26" s="36" t="s">
        <v>240</v>
      </c>
      <c r="C26" s="35" t="s">
        <v>520</v>
      </c>
      <c r="D26" s="109" t="s">
        <v>217</v>
      </c>
      <c r="E26" s="201" t="s">
        <v>888</v>
      </c>
      <c r="F26" s="35" t="s">
        <v>26</v>
      </c>
      <c r="G26" s="35" t="s">
        <v>223</v>
      </c>
      <c r="H26" s="35" t="s">
        <v>232</v>
      </c>
      <c r="I26" s="72" t="s">
        <v>29</v>
      </c>
      <c r="J26" s="72" t="s">
        <v>29</v>
      </c>
      <c r="K26" s="72" t="s">
        <v>29</v>
      </c>
      <c r="L26" s="35" t="s">
        <v>219</v>
      </c>
      <c r="M26" s="35" t="s">
        <v>233</v>
      </c>
      <c r="N26" s="69" t="s">
        <v>679</v>
      </c>
      <c r="O26" s="52" t="s">
        <v>370</v>
      </c>
      <c r="P26" s="35" t="s">
        <v>29</v>
      </c>
      <c r="Q26" s="200">
        <v>46027</v>
      </c>
      <c r="T26" s="17"/>
      <c r="U26" s="17"/>
      <c r="V26" s="17"/>
      <c r="W26" s="17"/>
      <c r="X26" s="17"/>
      <c r="Y26" s="17"/>
      <c r="Z26" s="17"/>
      <c r="AA26" s="17"/>
      <c r="AB26" s="17"/>
      <c r="AC26" s="17"/>
      <c r="AD26" s="17"/>
    </row>
    <row r="27" spans="1:30" ht="75" x14ac:dyDescent="0.25">
      <c r="A27" s="58" t="s">
        <v>10</v>
      </c>
      <c r="B27" s="36" t="s">
        <v>241</v>
      </c>
      <c r="C27" s="35" t="s">
        <v>520</v>
      </c>
      <c r="D27" s="109" t="s">
        <v>217</v>
      </c>
      <c r="E27" s="201" t="s">
        <v>888</v>
      </c>
      <c r="F27" s="35" t="s">
        <v>26</v>
      </c>
      <c r="G27" s="35" t="s">
        <v>223</v>
      </c>
      <c r="H27" s="35" t="s">
        <v>232</v>
      </c>
      <c r="I27" s="72" t="s">
        <v>29</v>
      </c>
      <c r="J27" s="72" t="s">
        <v>29</v>
      </c>
      <c r="K27" s="72" t="s">
        <v>29</v>
      </c>
      <c r="L27" s="35" t="s">
        <v>219</v>
      </c>
      <c r="M27" s="35" t="s">
        <v>233</v>
      </c>
      <c r="N27" s="69" t="s">
        <v>679</v>
      </c>
      <c r="O27" s="52" t="s">
        <v>370</v>
      </c>
      <c r="P27" s="35" t="s">
        <v>29</v>
      </c>
      <c r="Q27" s="200">
        <v>46027</v>
      </c>
      <c r="T27" s="17"/>
      <c r="U27" s="17"/>
      <c r="V27" s="17"/>
      <c r="W27" s="17"/>
      <c r="X27" s="17"/>
      <c r="Y27" s="17"/>
      <c r="Z27" s="17"/>
      <c r="AA27" s="17"/>
      <c r="AB27" s="17"/>
      <c r="AC27" s="17"/>
      <c r="AD27" s="17"/>
    </row>
    <row r="28" spans="1:30" ht="75" x14ac:dyDescent="0.25">
      <c r="A28" s="58" t="s">
        <v>10</v>
      </c>
      <c r="B28" s="36" t="s">
        <v>242</v>
      </c>
      <c r="C28" s="35" t="s">
        <v>520</v>
      </c>
      <c r="D28" s="109" t="s">
        <v>217</v>
      </c>
      <c r="E28" s="201" t="s">
        <v>888</v>
      </c>
      <c r="F28" s="35" t="s">
        <v>26</v>
      </c>
      <c r="G28" s="35" t="s">
        <v>218</v>
      </c>
      <c r="H28" s="35" t="s">
        <v>195</v>
      </c>
      <c r="I28" s="72" t="s">
        <v>29</v>
      </c>
      <c r="J28" s="72" t="s">
        <v>29</v>
      </c>
      <c r="K28" s="72" t="s">
        <v>29</v>
      </c>
      <c r="L28" s="35" t="s">
        <v>219</v>
      </c>
      <c r="M28" s="35" t="s">
        <v>243</v>
      </c>
      <c r="N28" s="69" t="s">
        <v>157</v>
      </c>
      <c r="O28" s="52" t="s">
        <v>370</v>
      </c>
      <c r="P28" s="35" t="s">
        <v>29</v>
      </c>
      <c r="Q28" s="200">
        <v>46027</v>
      </c>
      <c r="T28" s="17"/>
      <c r="U28" s="17"/>
      <c r="V28" s="17"/>
      <c r="W28" s="17"/>
      <c r="X28" s="17"/>
      <c r="Y28" s="17"/>
      <c r="Z28" s="17"/>
      <c r="AA28" s="17"/>
      <c r="AB28" s="17"/>
      <c r="AC28" s="17"/>
      <c r="AD28" s="17"/>
    </row>
    <row r="29" spans="1:30" ht="75" x14ac:dyDescent="0.25">
      <c r="A29" s="58" t="s">
        <v>10</v>
      </c>
      <c r="B29" s="36" t="s">
        <v>261</v>
      </c>
      <c r="C29" s="35" t="s">
        <v>520</v>
      </c>
      <c r="D29" s="109" t="s">
        <v>217</v>
      </c>
      <c r="E29" s="201" t="s">
        <v>888</v>
      </c>
      <c r="F29" s="35" t="s">
        <v>26</v>
      </c>
      <c r="G29" s="35" t="s">
        <v>259</v>
      </c>
      <c r="H29" s="35" t="s">
        <v>262</v>
      </c>
      <c r="I29" s="72" t="s">
        <v>29</v>
      </c>
      <c r="J29" s="72" t="s">
        <v>29</v>
      </c>
      <c r="K29" s="72" t="s">
        <v>29</v>
      </c>
      <c r="L29" s="22" t="s">
        <v>250</v>
      </c>
      <c r="M29" s="35" t="s">
        <v>220</v>
      </c>
      <c r="N29" s="69" t="s">
        <v>675</v>
      </c>
      <c r="O29" s="52" t="s">
        <v>370</v>
      </c>
      <c r="P29" s="35" t="s">
        <v>29</v>
      </c>
      <c r="Q29" s="200">
        <v>46027</v>
      </c>
      <c r="T29" s="17"/>
      <c r="U29" s="17"/>
      <c r="V29" s="17"/>
      <c r="W29" s="17"/>
      <c r="X29" s="17"/>
      <c r="Y29" s="17"/>
      <c r="Z29" s="17"/>
      <c r="AA29" s="17"/>
      <c r="AB29" s="17"/>
      <c r="AC29" s="17"/>
      <c r="AD29" s="17"/>
    </row>
    <row r="30" spans="1:30" ht="150" x14ac:dyDescent="0.25">
      <c r="A30" s="118" t="s">
        <v>10</v>
      </c>
      <c r="B30" s="36" t="s">
        <v>248</v>
      </c>
      <c r="C30" s="35" t="s">
        <v>520</v>
      </c>
      <c r="D30" s="109" t="s">
        <v>249</v>
      </c>
      <c r="E30" s="201" t="s">
        <v>888</v>
      </c>
      <c r="F30" s="35" t="s">
        <v>26</v>
      </c>
      <c r="G30" s="35" t="s">
        <v>534</v>
      </c>
      <c r="H30" s="35" t="s">
        <v>195</v>
      </c>
      <c r="I30" s="72" t="s">
        <v>29</v>
      </c>
      <c r="J30" s="72" t="s">
        <v>29</v>
      </c>
      <c r="K30" s="72" t="s">
        <v>29</v>
      </c>
      <c r="L30" s="22" t="s">
        <v>250</v>
      </c>
      <c r="M30" s="35" t="s">
        <v>689</v>
      </c>
      <c r="N30" s="69" t="s">
        <v>158</v>
      </c>
      <c r="O30" s="52" t="s">
        <v>29</v>
      </c>
      <c r="P30" s="35" t="s">
        <v>29</v>
      </c>
      <c r="Q30" s="200">
        <v>46027</v>
      </c>
      <c r="T30" s="17"/>
      <c r="U30" s="17"/>
      <c r="V30" s="17"/>
      <c r="W30" s="17"/>
      <c r="X30" s="17"/>
      <c r="Y30" s="17"/>
      <c r="Z30" s="17"/>
      <c r="AA30" s="17"/>
      <c r="AB30" s="17"/>
      <c r="AC30" s="17"/>
      <c r="AD30" s="17"/>
    </row>
    <row r="31" spans="1:30" ht="75" x14ac:dyDescent="0.25">
      <c r="A31" s="58" t="s">
        <v>10</v>
      </c>
      <c r="B31" s="36" t="s">
        <v>251</v>
      </c>
      <c r="C31" s="35" t="s">
        <v>520</v>
      </c>
      <c r="D31" s="109" t="s">
        <v>217</v>
      </c>
      <c r="E31" s="201" t="s">
        <v>888</v>
      </c>
      <c r="F31" s="35" t="s">
        <v>26</v>
      </c>
      <c r="G31" s="35" t="s">
        <v>252</v>
      </c>
      <c r="H31" s="35" t="s">
        <v>253</v>
      </c>
      <c r="I31" s="69" t="s">
        <v>254</v>
      </c>
      <c r="J31" s="69" t="s">
        <v>255</v>
      </c>
      <c r="K31" s="69" t="s">
        <v>256</v>
      </c>
      <c r="L31" s="22" t="s">
        <v>250</v>
      </c>
      <c r="M31" s="35" t="s">
        <v>224</v>
      </c>
      <c r="N31" s="69" t="s">
        <v>680</v>
      </c>
      <c r="O31" s="52" t="s">
        <v>370</v>
      </c>
      <c r="P31" s="35" t="s">
        <v>29</v>
      </c>
      <c r="Q31" s="200">
        <v>46027</v>
      </c>
      <c r="T31" s="17"/>
      <c r="U31" s="17"/>
      <c r="V31" s="17"/>
      <c r="W31" s="17"/>
      <c r="X31" s="17"/>
      <c r="Y31" s="17"/>
      <c r="Z31" s="17"/>
      <c r="AA31" s="17"/>
      <c r="AB31" s="17"/>
      <c r="AC31" s="17"/>
      <c r="AD31" s="17"/>
    </row>
    <row r="32" spans="1:30" ht="75" x14ac:dyDescent="0.25">
      <c r="A32" s="58" t="s">
        <v>10</v>
      </c>
      <c r="B32" s="36" t="s">
        <v>225</v>
      </c>
      <c r="C32" s="35" t="s">
        <v>520</v>
      </c>
      <c r="D32" s="109" t="s">
        <v>217</v>
      </c>
      <c r="E32" s="201" t="s">
        <v>888</v>
      </c>
      <c r="F32" s="35" t="s">
        <v>26</v>
      </c>
      <c r="G32" s="35" t="s">
        <v>223</v>
      </c>
      <c r="H32" s="35" t="s">
        <v>226</v>
      </c>
      <c r="I32" s="72" t="s">
        <v>29</v>
      </c>
      <c r="J32" s="72" t="s">
        <v>29</v>
      </c>
      <c r="K32" s="72" t="s">
        <v>29</v>
      </c>
      <c r="L32" s="35" t="s">
        <v>219</v>
      </c>
      <c r="M32" s="35" t="s">
        <v>224</v>
      </c>
      <c r="N32" s="69" t="s">
        <v>681</v>
      </c>
      <c r="O32" s="52" t="s">
        <v>370</v>
      </c>
      <c r="P32" s="35" t="s">
        <v>29</v>
      </c>
      <c r="Q32" s="200">
        <v>46027</v>
      </c>
      <c r="T32" s="17"/>
      <c r="U32" s="17"/>
      <c r="V32" s="17"/>
      <c r="W32" s="17"/>
      <c r="X32" s="17"/>
      <c r="Y32" s="17"/>
      <c r="Z32" s="17"/>
      <c r="AA32" s="17"/>
      <c r="AB32" s="17"/>
      <c r="AC32" s="17"/>
      <c r="AD32" s="17"/>
    </row>
    <row r="33" spans="1:30" ht="75" x14ac:dyDescent="0.25">
      <c r="A33" s="58" t="s">
        <v>10</v>
      </c>
      <c r="B33" s="36" t="s">
        <v>257</v>
      </c>
      <c r="C33" s="35" t="s">
        <v>520</v>
      </c>
      <c r="D33" s="109" t="s">
        <v>228</v>
      </c>
      <c r="E33" s="201" t="s">
        <v>888</v>
      </c>
      <c r="F33" s="35" t="s">
        <v>26</v>
      </c>
      <c r="G33" s="35" t="s">
        <v>252</v>
      </c>
      <c r="H33" s="35" t="s">
        <v>195</v>
      </c>
      <c r="I33" s="72" t="s">
        <v>29</v>
      </c>
      <c r="J33" s="72" t="s">
        <v>29</v>
      </c>
      <c r="K33" s="72" t="s">
        <v>29</v>
      </c>
      <c r="L33" s="22" t="s">
        <v>250</v>
      </c>
      <c r="M33" s="35" t="s">
        <v>224</v>
      </c>
      <c r="N33" s="69" t="s">
        <v>157</v>
      </c>
      <c r="O33" s="52" t="s">
        <v>370</v>
      </c>
      <c r="P33" s="35" t="s">
        <v>29</v>
      </c>
      <c r="Q33" s="200">
        <v>46027</v>
      </c>
      <c r="T33" s="17"/>
      <c r="U33" s="17"/>
      <c r="V33" s="17"/>
      <c r="W33" s="17"/>
      <c r="X33" s="17"/>
      <c r="Y33" s="17"/>
      <c r="Z33" s="17"/>
      <c r="AA33" s="17"/>
      <c r="AB33" s="17"/>
      <c r="AC33" s="17"/>
      <c r="AD33" s="17"/>
    </row>
    <row r="34" spans="1:30" ht="75" x14ac:dyDescent="0.25">
      <c r="A34" s="58" t="s">
        <v>10</v>
      </c>
      <c r="B34" s="36" t="s">
        <v>258</v>
      </c>
      <c r="C34" s="35" t="s">
        <v>520</v>
      </c>
      <c r="D34" s="109" t="s">
        <v>228</v>
      </c>
      <c r="E34" s="201" t="s">
        <v>888</v>
      </c>
      <c r="F34" s="35" t="s">
        <v>26</v>
      </c>
      <c r="G34" s="35" t="s">
        <v>259</v>
      </c>
      <c r="H34" s="35" t="s">
        <v>195</v>
      </c>
      <c r="I34" s="72" t="s">
        <v>29</v>
      </c>
      <c r="J34" s="72" t="s">
        <v>29</v>
      </c>
      <c r="K34" s="72" t="s">
        <v>29</v>
      </c>
      <c r="L34" s="22" t="s">
        <v>250</v>
      </c>
      <c r="M34" s="35" t="s">
        <v>243</v>
      </c>
      <c r="N34" s="69" t="s">
        <v>157</v>
      </c>
      <c r="O34" s="52" t="s">
        <v>370</v>
      </c>
      <c r="P34" s="35" t="s">
        <v>29</v>
      </c>
      <c r="Q34" s="200">
        <v>46027</v>
      </c>
      <c r="T34" s="17"/>
      <c r="U34" s="17"/>
      <c r="V34" s="17"/>
      <c r="W34" s="17"/>
      <c r="X34" s="17"/>
      <c r="Y34" s="17"/>
      <c r="Z34" s="17"/>
      <c r="AA34" s="17"/>
      <c r="AB34" s="17"/>
      <c r="AC34" s="17"/>
      <c r="AD34" s="17"/>
    </row>
    <row r="35" spans="1:30" ht="75" x14ac:dyDescent="0.25">
      <c r="A35" s="58" t="s">
        <v>10</v>
      </c>
      <c r="B35" s="36" t="s">
        <v>260</v>
      </c>
      <c r="C35" s="35" t="s">
        <v>520</v>
      </c>
      <c r="D35" s="109" t="s">
        <v>228</v>
      </c>
      <c r="E35" s="201" t="s">
        <v>888</v>
      </c>
      <c r="F35" s="35" t="s">
        <v>26</v>
      </c>
      <c r="G35" s="35" t="s">
        <v>259</v>
      </c>
      <c r="H35" s="35" t="s">
        <v>195</v>
      </c>
      <c r="I35" s="72" t="s">
        <v>29</v>
      </c>
      <c r="J35" s="72" t="s">
        <v>29</v>
      </c>
      <c r="K35" s="72" t="s">
        <v>29</v>
      </c>
      <c r="L35" s="22" t="s">
        <v>250</v>
      </c>
      <c r="M35" s="35" t="s">
        <v>215</v>
      </c>
      <c r="N35" s="69" t="s">
        <v>157</v>
      </c>
      <c r="O35" s="52" t="s">
        <v>370</v>
      </c>
      <c r="P35" s="35" t="s">
        <v>29</v>
      </c>
      <c r="Q35" s="200">
        <v>46027</v>
      </c>
      <c r="T35" s="17"/>
      <c r="U35" s="17"/>
      <c r="V35" s="17"/>
      <c r="W35" s="17"/>
      <c r="X35" s="17"/>
      <c r="Y35" s="17"/>
      <c r="Z35" s="17"/>
      <c r="AA35" s="17"/>
      <c r="AB35" s="17"/>
      <c r="AC35" s="17"/>
      <c r="AD35" s="17"/>
    </row>
    <row r="36" spans="1:30" ht="75" x14ac:dyDescent="0.25">
      <c r="A36" s="58" t="s">
        <v>10</v>
      </c>
      <c r="B36" s="36" t="s">
        <v>263</v>
      </c>
      <c r="C36" s="35" t="s">
        <v>520</v>
      </c>
      <c r="D36" s="32" t="s">
        <v>264</v>
      </c>
      <c r="E36" s="201" t="s">
        <v>889</v>
      </c>
      <c r="F36" s="35" t="s">
        <v>26</v>
      </c>
      <c r="G36" s="35" t="s">
        <v>259</v>
      </c>
      <c r="H36" s="35" t="s">
        <v>195</v>
      </c>
      <c r="I36" s="72" t="s">
        <v>29</v>
      </c>
      <c r="J36" s="72" t="s">
        <v>29</v>
      </c>
      <c r="K36" s="72" t="s">
        <v>29</v>
      </c>
      <c r="L36" s="22" t="s">
        <v>265</v>
      </c>
      <c r="M36" s="35" t="s">
        <v>220</v>
      </c>
      <c r="N36" s="69" t="s">
        <v>682</v>
      </c>
      <c r="O36" s="52" t="s">
        <v>29</v>
      </c>
      <c r="P36" s="35" t="s">
        <v>29</v>
      </c>
      <c r="Q36" s="200">
        <v>46027</v>
      </c>
      <c r="T36" s="17"/>
      <c r="U36" s="17"/>
      <c r="V36" s="17"/>
      <c r="W36" s="17"/>
      <c r="X36" s="17"/>
      <c r="Y36" s="17"/>
      <c r="Z36" s="17"/>
      <c r="AA36" s="17"/>
      <c r="AB36" s="17"/>
      <c r="AC36" s="17"/>
      <c r="AD36" s="17"/>
    </row>
    <row r="37" spans="1:30" ht="150" x14ac:dyDescent="0.25">
      <c r="A37" s="117" t="s">
        <v>11</v>
      </c>
      <c r="B37" s="38" t="s">
        <v>244</v>
      </c>
      <c r="C37" s="35" t="s">
        <v>23</v>
      </c>
      <c r="D37" s="99" t="s">
        <v>561</v>
      </c>
      <c r="E37" s="69" t="s">
        <v>624</v>
      </c>
      <c r="F37" s="32" t="s">
        <v>246</v>
      </c>
      <c r="G37" s="22" t="s">
        <v>562</v>
      </c>
      <c r="H37" s="35" t="s">
        <v>247</v>
      </c>
      <c r="I37" s="72" t="s">
        <v>29</v>
      </c>
      <c r="J37" s="72" t="s">
        <v>29</v>
      </c>
      <c r="K37" s="72" t="s">
        <v>29</v>
      </c>
      <c r="L37" s="35" t="s">
        <v>219</v>
      </c>
      <c r="M37" s="35" t="s">
        <v>220</v>
      </c>
      <c r="N37" s="69" t="s">
        <v>30</v>
      </c>
      <c r="O37" s="52" t="s">
        <v>370</v>
      </c>
      <c r="P37" s="35" t="s">
        <v>245</v>
      </c>
      <c r="Q37" s="60">
        <v>45463</v>
      </c>
      <c r="T37" s="17"/>
      <c r="U37" s="17"/>
      <c r="V37" s="17"/>
      <c r="W37" s="17"/>
      <c r="X37" s="17"/>
      <c r="Y37" s="17"/>
      <c r="Z37" s="17"/>
      <c r="AA37" s="17"/>
      <c r="AB37" s="17"/>
      <c r="AC37" s="17"/>
      <c r="AD37" s="17"/>
    </row>
    <row r="38" spans="1:30" ht="45" x14ac:dyDescent="0.25">
      <c r="A38" s="57" t="s">
        <v>4</v>
      </c>
      <c r="B38" s="36" t="s">
        <v>292</v>
      </c>
      <c r="C38" s="35" t="s">
        <v>558</v>
      </c>
      <c r="D38" s="96" t="s">
        <v>202</v>
      </c>
      <c r="E38" s="35" t="s">
        <v>621</v>
      </c>
      <c r="F38" s="35" t="s">
        <v>26</v>
      </c>
      <c r="G38" s="35" t="s">
        <v>194</v>
      </c>
      <c r="H38" s="51" t="s">
        <v>26</v>
      </c>
      <c r="I38" s="72" t="s">
        <v>29</v>
      </c>
      <c r="J38" s="72" t="s">
        <v>29</v>
      </c>
      <c r="K38" s="72" t="s">
        <v>29</v>
      </c>
      <c r="L38" s="24" t="s">
        <v>293</v>
      </c>
      <c r="M38" s="51" t="s">
        <v>215</v>
      </c>
      <c r="N38" s="69" t="s">
        <v>138</v>
      </c>
      <c r="O38" s="25" t="s">
        <v>373</v>
      </c>
      <c r="P38" s="51" t="s">
        <v>29</v>
      </c>
      <c r="Q38" s="61">
        <v>45463</v>
      </c>
      <c r="T38" s="17"/>
      <c r="U38" s="17"/>
      <c r="V38" s="17"/>
      <c r="W38" s="17"/>
      <c r="X38" s="17"/>
      <c r="Y38" s="17"/>
      <c r="Z38" s="17"/>
      <c r="AA38" s="17"/>
      <c r="AB38" s="17"/>
      <c r="AC38" s="17"/>
      <c r="AD38" s="17"/>
    </row>
    <row r="39" spans="1:30" ht="45" x14ac:dyDescent="0.25">
      <c r="A39" s="57" t="s">
        <v>4</v>
      </c>
      <c r="B39" s="36" t="s">
        <v>284</v>
      </c>
      <c r="C39" s="35" t="s">
        <v>285</v>
      </c>
      <c r="D39" s="54" t="s">
        <v>431</v>
      </c>
      <c r="E39" s="35" t="s">
        <v>29</v>
      </c>
      <c r="F39" s="145" t="s">
        <v>282</v>
      </c>
      <c r="G39" s="35" t="s">
        <v>194</v>
      </c>
      <c r="H39" s="35" t="s">
        <v>195</v>
      </c>
      <c r="I39" s="72" t="s">
        <v>29</v>
      </c>
      <c r="J39" s="72" t="s">
        <v>29</v>
      </c>
      <c r="K39" s="72" t="s">
        <v>29</v>
      </c>
      <c r="L39" s="35" t="s">
        <v>286</v>
      </c>
      <c r="M39" s="51" t="s">
        <v>274</v>
      </c>
      <c r="N39" s="69" t="s">
        <v>683</v>
      </c>
      <c r="O39" s="52" t="s">
        <v>29</v>
      </c>
      <c r="P39" s="51" t="s">
        <v>29</v>
      </c>
      <c r="Q39" s="61">
        <v>45463</v>
      </c>
      <c r="T39" s="17"/>
      <c r="U39" s="17"/>
      <c r="V39" s="17"/>
      <c r="W39" s="17"/>
      <c r="X39" s="17"/>
      <c r="Y39" s="17"/>
      <c r="Z39" s="17"/>
      <c r="AA39" s="17"/>
      <c r="AB39" s="17"/>
      <c r="AC39" s="17"/>
      <c r="AD39" s="17"/>
    </row>
    <row r="40" spans="1:30" ht="45" x14ac:dyDescent="0.25">
      <c r="A40" s="57" t="s">
        <v>4</v>
      </c>
      <c r="B40" s="36" t="s">
        <v>287</v>
      </c>
      <c r="C40" s="35" t="s">
        <v>288</v>
      </c>
      <c r="D40" s="35" t="s">
        <v>431</v>
      </c>
      <c r="E40" s="35" t="s">
        <v>29</v>
      </c>
      <c r="F40" s="35" t="s">
        <v>26</v>
      </c>
      <c r="G40" s="35" t="s">
        <v>194</v>
      </c>
      <c r="H40" s="35" t="s">
        <v>195</v>
      </c>
      <c r="I40" s="72" t="s">
        <v>29</v>
      </c>
      <c r="J40" s="72" t="s">
        <v>29</v>
      </c>
      <c r="K40" s="72" t="s">
        <v>29</v>
      </c>
      <c r="L40" s="35" t="s">
        <v>286</v>
      </c>
      <c r="M40" s="51" t="s">
        <v>215</v>
      </c>
      <c r="N40" s="69" t="s">
        <v>683</v>
      </c>
      <c r="O40" s="52" t="s">
        <v>29</v>
      </c>
      <c r="P40" s="51" t="s">
        <v>29</v>
      </c>
      <c r="Q40" s="61">
        <v>45463</v>
      </c>
      <c r="T40" s="17"/>
      <c r="U40" s="17"/>
      <c r="V40" s="17"/>
      <c r="W40" s="17"/>
      <c r="X40" s="17"/>
      <c r="Y40" s="17"/>
      <c r="Z40" s="17"/>
      <c r="AA40" s="17"/>
      <c r="AB40" s="17"/>
      <c r="AC40" s="17"/>
      <c r="AD40" s="17"/>
    </row>
    <row r="41" spans="1:30" ht="45" x14ac:dyDescent="0.25">
      <c r="A41" s="57" t="s">
        <v>4</v>
      </c>
      <c r="B41" s="36" t="s">
        <v>280</v>
      </c>
      <c r="C41" s="35" t="s">
        <v>281</v>
      </c>
      <c r="D41" s="54" t="s">
        <v>431</v>
      </c>
      <c r="E41" s="35" t="s">
        <v>29</v>
      </c>
      <c r="F41" s="145" t="s">
        <v>282</v>
      </c>
      <c r="G41" s="35" t="s">
        <v>194</v>
      </c>
      <c r="H41" s="35" t="s">
        <v>195</v>
      </c>
      <c r="I41" s="72" t="s">
        <v>29</v>
      </c>
      <c r="J41" s="72" t="s">
        <v>29</v>
      </c>
      <c r="K41" s="72" t="s">
        <v>29</v>
      </c>
      <c r="L41" s="24" t="s">
        <v>283</v>
      </c>
      <c r="M41" s="51" t="s">
        <v>274</v>
      </c>
      <c r="N41" s="69" t="s">
        <v>683</v>
      </c>
      <c r="O41" s="52" t="s">
        <v>29</v>
      </c>
      <c r="P41" s="51" t="s">
        <v>29</v>
      </c>
      <c r="Q41" s="61">
        <v>45463</v>
      </c>
      <c r="T41" s="17"/>
      <c r="U41" s="17"/>
      <c r="V41" s="17"/>
      <c r="W41" s="17"/>
      <c r="X41" s="17"/>
      <c r="Y41" s="17"/>
      <c r="Z41" s="17"/>
      <c r="AA41" s="17"/>
      <c r="AB41" s="17"/>
      <c r="AC41" s="17"/>
      <c r="AD41" s="17"/>
    </row>
    <row r="42" spans="1:30" ht="75" x14ac:dyDescent="0.25">
      <c r="A42" s="57" t="s">
        <v>4</v>
      </c>
      <c r="B42" s="36" t="s">
        <v>294</v>
      </c>
      <c r="C42" s="35" t="s">
        <v>295</v>
      </c>
      <c r="D42" s="35" t="s">
        <v>877</v>
      </c>
      <c r="E42" s="35" t="s">
        <v>29</v>
      </c>
      <c r="F42" s="145" t="s">
        <v>282</v>
      </c>
      <c r="G42" s="35" t="s">
        <v>194</v>
      </c>
      <c r="H42" s="51" t="s">
        <v>296</v>
      </c>
      <c r="I42" s="72" t="s">
        <v>29</v>
      </c>
      <c r="J42" s="72" t="s">
        <v>29</v>
      </c>
      <c r="K42" s="72" t="s">
        <v>29</v>
      </c>
      <c r="L42" s="35" t="s">
        <v>297</v>
      </c>
      <c r="M42" s="52" t="s">
        <v>688</v>
      </c>
      <c r="N42" s="69" t="s">
        <v>684</v>
      </c>
      <c r="O42" s="52" t="s">
        <v>29</v>
      </c>
      <c r="P42" s="51" t="s">
        <v>29</v>
      </c>
      <c r="Q42" s="61">
        <v>45463</v>
      </c>
    </row>
    <row r="43" spans="1:30" ht="75" x14ac:dyDescent="0.25">
      <c r="A43" s="57" t="s">
        <v>4</v>
      </c>
      <c r="B43" s="36" t="s">
        <v>270</v>
      </c>
      <c r="C43" s="35" t="s">
        <v>558</v>
      </c>
      <c r="D43" s="96" t="s">
        <v>193</v>
      </c>
      <c r="E43" s="35" t="s">
        <v>622</v>
      </c>
      <c r="F43" s="35" t="s">
        <v>26</v>
      </c>
      <c r="G43" s="35" t="s">
        <v>268</v>
      </c>
      <c r="H43" s="35" t="s">
        <v>195</v>
      </c>
      <c r="I43" s="72" t="s">
        <v>29</v>
      </c>
      <c r="J43" s="72" t="s">
        <v>29</v>
      </c>
      <c r="K43" s="72" t="s">
        <v>29</v>
      </c>
      <c r="L43" s="35" t="s">
        <v>271</v>
      </c>
      <c r="M43" s="35" t="s">
        <v>215</v>
      </c>
      <c r="N43" s="69" t="s">
        <v>685</v>
      </c>
      <c r="O43" s="52" t="s">
        <v>29</v>
      </c>
      <c r="P43" s="35" t="s">
        <v>29</v>
      </c>
      <c r="Q43" s="60">
        <v>45463</v>
      </c>
    </row>
    <row r="44" spans="1:30" ht="45" x14ac:dyDescent="0.25">
      <c r="A44" s="57" t="s">
        <v>4</v>
      </c>
      <c r="B44" s="36" t="s">
        <v>279</v>
      </c>
      <c r="C44" s="35" t="s">
        <v>558</v>
      </c>
      <c r="D44" s="96" t="s">
        <v>193</v>
      </c>
      <c r="E44" s="35" t="s">
        <v>622</v>
      </c>
      <c r="F44" s="35" t="s">
        <v>26</v>
      </c>
      <c r="G44" s="35" t="s">
        <v>194</v>
      </c>
      <c r="H44" s="51" t="s">
        <v>26</v>
      </c>
      <c r="I44" s="72" t="s">
        <v>29</v>
      </c>
      <c r="J44" s="72" t="s">
        <v>29</v>
      </c>
      <c r="K44" s="72" t="s">
        <v>29</v>
      </c>
      <c r="L44" s="35" t="s">
        <v>269</v>
      </c>
      <c r="M44" s="51" t="s">
        <v>274</v>
      </c>
      <c r="N44" s="69" t="s">
        <v>675</v>
      </c>
      <c r="O44" s="52" t="s">
        <v>29</v>
      </c>
      <c r="P44" s="51" t="s">
        <v>29</v>
      </c>
      <c r="Q44" s="61">
        <v>45463</v>
      </c>
    </row>
    <row r="45" spans="1:30" ht="75" x14ac:dyDescent="0.25">
      <c r="A45" s="57" t="s">
        <v>4</v>
      </c>
      <c r="B45" s="36" t="s">
        <v>266</v>
      </c>
      <c r="C45" s="35" t="s">
        <v>558</v>
      </c>
      <c r="D45" s="96" t="s">
        <v>267</v>
      </c>
      <c r="E45" s="35" t="s">
        <v>622</v>
      </c>
      <c r="F45" s="35" t="s">
        <v>26</v>
      </c>
      <c r="G45" s="35" t="s">
        <v>268</v>
      </c>
      <c r="H45" s="35" t="s">
        <v>195</v>
      </c>
      <c r="I45" s="72" t="s">
        <v>29</v>
      </c>
      <c r="J45" s="72" t="s">
        <v>29</v>
      </c>
      <c r="K45" s="72" t="s">
        <v>29</v>
      </c>
      <c r="L45" s="35" t="s">
        <v>269</v>
      </c>
      <c r="M45" s="35" t="s">
        <v>215</v>
      </c>
      <c r="N45" s="69" t="s">
        <v>157</v>
      </c>
      <c r="O45" s="52" t="s">
        <v>29</v>
      </c>
      <c r="P45" s="35" t="s">
        <v>29</v>
      </c>
      <c r="Q45" s="60">
        <v>45826</v>
      </c>
    </row>
    <row r="46" spans="1:30" ht="90" x14ac:dyDescent="0.25">
      <c r="A46" s="57" t="s">
        <v>4</v>
      </c>
      <c r="B46" s="36" t="s">
        <v>278</v>
      </c>
      <c r="C46" s="35" t="s">
        <v>558</v>
      </c>
      <c r="D46" s="97" t="s">
        <v>193</v>
      </c>
      <c r="E46" s="35" t="s">
        <v>622</v>
      </c>
      <c r="F46" s="35" t="s">
        <v>26</v>
      </c>
      <c r="G46" s="35" t="s">
        <v>194</v>
      </c>
      <c r="H46" s="35" t="s">
        <v>195</v>
      </c>
      <c r="I46" s="72" t="s">
        <v>29</v>
      </c>
      <c r="J46" s="72" t="s">
        <v>29</v>
      </c>
      <c r="K46" s="72" t="s">
        <v>29</v>
      </c>
      <c r="L46" s="119" t="s">
        <v>269</v>
      </c>
      <c r="M46" s="51" t="s">
        <v>277</v>
      </c>
      <c r="N46" s="69" t="s">
        <v>687</v>
      </c>
      <c r="O46" s="52" t="s">
        <v>29</v>
      </c>
      <c r="P46" s="51" t="s">
        <v>29</v>
      </c>
      <c r="Q46" s="61">
        <v>45463</v>
      </c>
    </row>
    <row r="47" spans="1:30" ht="75" x14ac:dyDescent="0.25">
      <c r="A47" s="57" t="s">
        <v>4</v>
      </c>
      <c r="B47" s="36" t="s">
        <v>272</v>
      </c>
      <c r="C47" s="35" t="s">
        <v>520</v>
      </c>
      <c r="D47" s="109" t="s">
        <v>217</v>
      </c>
      <c r="E47" s="35" t="s">
        <v>621</v>
      </c>
      <c r="F47" s="35" t="s">
        <v>26</v>
      </c>
      <c r="G47" s="35" t="s">
        <v>268</v>
      </c>
      <c r="H47" s="35" t="s">
        <v>195</v>
      </c>
      <c r="I47" s="72" t="s">
        <v>29</v>
      </c>
      <c r="J47" s="72" t="s">
        <v>29</v>
      </c>
      <c r="K47" s="72" t="s">
        <v>29</v>
      </c>
      <c r="L47" s="35" t="s">
        <v>269</v>
      </c>
      <c r="M47" s="35" t="s">
        <v>220</v>
      </c>
      <c r="N47" s="69" t="s">
        <v>157</v>
      </c>
      <c r="O47" s="52" t="s">
        <v>29</v>
      </c>
      <c r="P47" s="51" t="s">
        <v>29</v>
      </c>
      <c r="Q47" s="61">
        <v>45463</v>
      </c>
    </row>
    <row r="48" spans="1:30" ht="45" x14ac:dyDescent="0.25">
      <c r="A48" s="57" t="s">
        <v>4</v>
      </c>
      <c r="B48" s="36" t="s">
        <v>289</v>
      </c>
      <c r="C48" s="35" t="s">
        <v>290</v>
      </c>
      <c r="D48" s="35" t="s">
        <v>431</v>
      </c>
      <c r="E48" s="35" t="s">
        <v>29</v>
      </c>
      <c r="F48" s="35" t="s">
        <v>26</v>
      </c>
      <c r="G48" s="35" t="s">
        <v>194</v>
      </c>
      <c r="H48" s="35" t="s">
        <v>195</v>
      </c>
      <c r="I48" s="72" t="s">
        <v>29</v>
      </c>
      <c r="J48" s="72" t="s">
        <v>29</v>
      </c>
      <c r="K48" s="72" t="s">
        <v>29</v>
      </c>
      <c r="L48" s="24" t="s">
        <v>291</v>
      </c>
      <c r="M48" s="51" t="s">
        <v>215</v>
      </c>
      <c r="N48" s="69" t="s">
        <v>224</v>
      </c>
      <c r="O48" s="52" t="s">
        <v>29</v>
      </c>
      <c r="P48" s="51" t="s">
        <v>29</v>
      </c>
      <c r="Q48" s="61">
        <v>45463</v>
      </c>
    </row>
    <row r="49" spans="1:17" ht="75" x14ac:dyDescent="0.25">
      <c r="A49" s="57" t="s">
        <v>4</v>
      </c>
      <c r="B49" s="36" t="s">
        <v>273</v>
      </c>
      <c r="C49" s="35" t="s">
        <v>558</v>
      </c>
      <c r="D49" s="96" t="s">
        <v>193</v>
      </c>
      <c r="E49" s="35" t="s">
        <v>622</v>
      </c>
      <c r="F49" s="35" t="s">
        <v>26</v>
      </c>
      <c r="G49" s="35" t="s">
        <v>268</v>
      </c>
      <c r="H49" s="35" t="s">
        <v>195</v>
      </c>
      <c r="I49" s="72" t="s">
        <v>29</v>
      </c>
      <c r="J49" s="72" t="s">
        <v>29</v>
      </c>
      <c r="K49" s="72" t="s">
        <v>29</v>
      </c>
      <c r="L49" s="35" t="s">
        <v>269</v>
      </c>
      <c r="M49" s="51" t="s">
        <v>274</v>
      </c>
      <c r="N49" s="69" t="s">
        <v>157</v>
      </c>
      <c r="O49" s="52" t="s">
        <v>29</v>
      </c>
      <c r="P49" s="51" t="s">
        <v>29</v>
      </c>
      <c r="Q49" s="61">
        <v>45826</v>
      </c>
    </row>
    <row r="50" spans="1:17" ht="75" x14ac:dyDescent="0.25">
      <c r="A50" s="57" t="s">
        <v>4</v>
      </c>
      <c r="B50" s="36" t="s">
        <v>275</v>
      </c>
      <c r="C50" s="35" t="s">
        <v>558</v>
      </c>
      <c r="D50" s="96" t="s">
        <v>193</v>
      </c>
      <c r="E50" s="35" t="s">
        <v>622</v>
      </c>
      <c r="F50" s="35" t="s">
        <v>26</v>
      </c>
      <c r="G50" s="35" t="s">
        <v>268</v>
      </c>
      <c r="H50" s="51" t="s">
        <v>26</v>
      </c>
      <c r="I50" s="72" t="s">
        <v>29</v>
      </c>
      <c r="J50" s="72" t="s">
        <v>29</v>
      </c>
      <c r="K50" s="72" t="s">
        <v>29</v>
      </c>
      <c r="L50" s="35" t="s">
        <v>271</v>
      </c>
      <c r="M50" s="51" t="s">
        <v>274</v>
      </c>
      <c r="N50" s="69" t="s">
        <v>686</v>
      </c>
      <c r="O50" s="52" t="s">
        <v>29</v>
      </c>
      <c r="P50" s="51" t="s">
        <v>29</v>
      </c>
      <c r="Q50" s="61">
        <v>45463</v>
      </c>
    </row>
    <row r="51" spans="1:17" ht="45" x14ac:dyDescent="0.25">
      <c r="A51" s="57" t="s">
        <v>4</v>
      </c>
      <c r="B51" s="36" t="s">
        <v>276</v>
      </c>
      <c r="C51" s="35" t="s">
        <v>558</v>
      </c>
      <c r="D51" s="97" t="s">
        <v>193</v>
      </c>
      <c r="E51" s="35" t="s">
        <v>622</v>
      </c>
      <c r="F51" s="35" t="s">
        <v>26</v>
      </c>
      <c r="G51" s="35" t="s">
        <v>194</v>
      </c>
      <c r="H51" s="35" t="s">
        <v>195</v>
      </c>
      <c r="I51" s="72" t="s">
        <v>29</v>
      </c>
      <c r="J51" s="72" t="s">
        <v>29</v>
      </c>
      <c r="K51" s="72" t="s">
        <v>29</v>
      </c>
      <c r="L51" s="35" t="s">
        <v>269</v>
      </c>
      <c r="M51" s="35" t="s">
        <v>878</v>
      </c>
      <c r="N51" s="69" t="s">
        <v>158</v>
      </c>
      <c r="O51" s="52" t="s">
        <v>29</v>
      </c>
      <c r="P51" s="51" t="s">
        <v>29</v>
      </c>
      <c r="Q51" s="61">
        <v>45979</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055D6-7ED3-4DC9-A6BC-9F3D1CE65554}">
          <x14:formula1>
            <xm:f>'Liste à choix'!$B$3:$B$28</xm:f>
          </x14:formula1>
          <xm:sqref>A2:A51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71D6-1014-48BD-B9E5-0F601FAB397B}">
  <sheetPr>
    <tabColor rgb="FF00B050"/>
    <pageSetUpPr fitToPage="1"/>
  </sheetPr>
  <dimension ref="A1:AD92"/>
  <sheetViews>
    <sheetView zoomScale="85" zoomScaleNormal="85" workbookViewId="0">
      <pane xSplit="2" ySplit="1" topLeftCell="C2" activePane="bottomRight" state="frozen"/>
      <selection pane="topRight" activeCell="C1" sqref="C1"/>
      <selection pane="bottomLeft" activeCell="A2" sqref="A2"/>
      <selection pane="bottomRight" activeCell="Q14" sqref="Q14"/>
    </sheetView>
  </sheetViews>
  <sheetFormatPr baseColWidth="10" defaultRowHeight="15" x14ac:dyDescent="0.25"/>
  <cols>
    <col min="1" max="2" width="32" customWidth="1"/>
    <col min="3" max="3" width="47" customWidth="1"/>
    <col min="4" max="5" width="32" customWidth="1"/>
    <col min="6" max="6" width="39.85546875" customWidth="1"/>
    <col min="7" max="7" width="25.28515625" customWidth="1"/>
    <col min="8" max="8" width="29" customWidth="1"/>
    <col min="9" max="9" width="49.140625" customWidth="1"/>
    <col min="10" max="10" width="30.42578125" customWidth="1"/>
    <col min="11" max="11" width="17" customWidth="1"/>
    <col min="12" max="12" width="23.42578125" customWidth="1"/>
    <col min="13" max="13" width="40.42578125" customWidth="1"/>
    <col min="14" max="16" width="24" style="29" customWidth="1"/>
    <col min="17" max="17" width="19.5703125" style="48" customWidth="1"/>
    <col min="18" max="18" width="39.28515625" customWidth="1"/>
    <col min="19" max="19" width="20.140625" customWidth="1"/>
    <col min="20" max="20" width="23.5703125" customWidth="1"/>
    <col min="21" max="21" width="24.7109375" customWidth="1"/>
  </cols>
  <sheetData>
    <row r="1" spans="1:30" ht="48" thickBot="1" x14ac:dyDescent="0.3">
      <c r="A1" s="11" t="s">
        <v>0</v>
      </c>
      <c r="B1" s="12" t="s">
        <v>14</v>
      </c>
      <c r="C1" s="86" t="s">
        <v>516</v>
      </c>
      <c r="D1" s="13" t="s">
        <v>406</v>
      </c>
      <c r="E1" s="13" t="s">
        <v>379</v>
      </c>
      <c r="F1" s="14" t="s">
        <v>16</v>
      </c>
      <c r="G1" s="14" t="s">
        <v>15</v>
      </c>
      <c r="H1" s="14" t="s">
        <v>181</v>
      </c>
      <c r="I1" s="15" t="s">
        <v>182</v>
      </c>
      <c r="J1" s="15" t="s">
        <v>183</v>
      </c>
      <c r="K1" s="15" t="s">
        <v>184</v>
      </c>
      <c r="L1" s="16" t="s">
        <v>185</v>
      </c>
      <c r="M1" s="16" t="s">
        <v>692</v>
      </c>
      <c r="N1" s="47" t="s">
        <v>186</v>
      </c>
      <c r="O1" s="174" t="s">
        <v>13</v>
      </c>
      <c r="P1" s="13" t="s">
        <v>180</v>
      </c>
      <c r="Q1" s="47" t="s">
        <v>187</v>
      </c>
      <c r="S1" s="17"/>
      <c r="T1" s="17"/>
      <c r="U1" s="17"/>
      <c r="V1" s="17"/>
      <c r="W1" s="17"/>
      <c r="X1" s="17"/>
      <c r="Y1" s="17"/>
      <c r="Z1" s="17"/>
      <c r="AA1" s="17"/>
      <c r="AB1" s="17"/>
      <c r="AC1" s="17"/>
      <c r="AD1" s="17"/>
    </row>
    <row r="2" spans="1:30" ht="60" x14ac:dyDescent="0.25">
      <c r="A2" s="62" t="s">
        <v>2</v>
      </c>
      <c r="B2" s="46" t="s">
        <v>481</v>
      </c>
      <c r="C2" s="54" t="s">
        <v>335</v>
      </c>
      <c r="D2" s="113" t="s">
        <v>482</v>
      </c>
      <c r="E2" s="54" t="s">
        <v>483</v>
      </c>
      <c r="F2" s="83" t="s">
        <v>29</v>
      </c>
      <c r="G2" s="83" t="s">
        <v>26</v>
      </c>
      <c r="H2" s="54" t="s">
        <v>426</v>
      </c>
      <c r="I2" s="83" t="s">
        <v>29</v>
      </c>
      <c r="J2" s="83" t="s">
        <v>29</v>
      </c>
      <c r="K2" s="83" t="s">
        <v>29</v>
      </c>
      <c r="L2" s="54" t="s">
        <v>427</v>
      </c>
      <c r="M2" s="83" t="s">
        <v>91</v>
      </c>
      <c r="N2" s="192" t="s">
        <v>91</v>
      </c>
      <c r="O2" s="77" t="s">
        <v>29</v>
      </c>
      <c r="P2" s="197" t="s">
        <v>29</v>
      </c>
      <c r="Q2" s="64">
        <v>45855</v>
      </c>
      <c r="S2" s="17"/>
      <c r="T2" s="17"/>
      <c r="U2" s="17"/>
      <c r="V2" s="17"/>
      <c r="W2" s="17"/>
      <c r="X2" s="17"/>
      <c r="Y2" s="17"/>
      <c r="Z2" s="17"/>
      <c r="AA2" s="17"/>
      <c r="AB2" s="17"/>
      <c r="AC2" s="17"/>
      <c r="AD2" s="17"/>
    </row>
    <row r="3" spans="1:30" ht="45" x14ac:dyDescent="0.25">
      <c r="A3" s="62" t="s">
        <v>2</v>
      </c>
      <c r="B3" s="32" t="s">
        <v>484</v>
      </c>
      <c r="C3" s="54" t="s">
        <v>335</v>
      </c>
      <c r="D3" s="113" t="s">
        <v>482</v>
      </c>
      <c r="E3" s="54" t="s">
        <v>483</v>
      </c>
      <c r="F3" s="83" t="s">
        <v>29</v>
      </c>
      <c r="G3" s="83" t="s">
        <v>26</v>
      </c>
      <c r="H3" s="54" t="s">
        <v>426</v>
      </c>
      <c r="I3" s="51" t="s">
        <v>29</v>
      </c>
      <c r="J3" s="83" t="s">
        <v>29</v>
      </c>
      <c r="K3" s="83" t="s">
        <v>29</v>
      </c>
      <c r="L3" s="54" t="s">
        <v>427</v>
      </c>
      <c r="M3" s="83" t="s">
        <v>91</v>
      </c>
      <c r="N3" s="77" t="s">
        <v>138</v>
      </c>
      <c r="O3" s="77" t="s">
        <v>29</v>
      </c>
      <c r="P3" s="77" t="s">
        <v>29</v>
      </c>
      <c r="Q3" s="64">
        <v>45463</v>
      </c>
      <c r="T3" s="17"/>
      <c r="U3" s="17"/>
      <c r="V3" s="17"/>
      <c r="W3" s="17"/>
      <c r="X3" s="17"/>
      <c r="Y3" s="17"/>
      <c r="Z3" s="17"/>
      <c r="AA3" s="17"/>
      <c r="AB3" s="17"/>
      <c r="AC3" s="17"/>
      <c r="AD3" s="17"/>
    </row>
    <row r="4" spans="1:30" ht="30" x14ac:dyDescent="0.25">
      <c r="A4" s="62" t="s">
        <v>2</v>
      </c>
      <c r="B4" s="32" t="s">
        <v>505</v>
      </c>
      <c r="C4" s="54" t="s">
        <v>506</v>
      </c>
      <c r="D4" s="173" t="s">
        <v>431</v>
      </c>
      <c r="E4" s="54" t="s">
        <v>507</v>
      </c>
      <c r="F4" s="83" t="s">
        <v>29</v>
      </c>
      <c r="G4" s="83" t="s">
        <v>26</v>
      </c>
      <c r="H4" s="54" t="s">
        <v>426</v>
      </c>
      <c r="I4" s="51" t="s">
        <v>29</v>
      </c>
      <c r="J4" s="83" t="s">
        <v>29</v>
      </c>
      <c r="K4" s="83" t="s">
        <v>29</v>
      </c>
      <c r="L4" s="54" t="s">
        <v>427</v>
      </c>
      <c r="M4" s="83" t="s">
        <v>29</v>
      </c>
      <c r="N4" s="77" t="s">
        <v>20</v>
      </c>
      <c r="O4" s="77" t="s">
        <v>29</v>
      </c>
      <c r="P4" s="77" t="s">
        <v>29</v>
      </c>
      <c r="Q4" s="64">
        <v>45463</v>
      </c>
      <c r="T4" s="17"/>
      <c r="U4" s="17"/>
      <c r="V4" s="17"/>
      <c r="W4" s="17"/>
      <c r="X4" s="17"/>
      <c r="Y4" s="17"/>
      <c r="Z4" s="17"/>
      <c r="AA4" s="17"/>
      <c r="AB4" s="17"/>
      <c r="AC4" s="17"/>
      <c r="AD4" s="17"/>
    </row>
    <row r="5" spans="1:30" ht="30" x14ac:dyDescent="0.25">
      <c r="A5" s="62" t="s">
        <v>2</v>
      </c>
      <c r="B5" s="32" t="s">
        <v>508</v>
      </c>
      <c r="C5" s="54" t="s">
        <v>509</v>
      </c>
      <c r="D5" s="173" t="s">
        <v>431</v>
      </c>
      <c r="E5" s="54" t="s">
        <v>507</v>
      </c>
      <c r="F5" s="83" t="s">
        <v>29</v>
      </c>
      <c r="G5" s="83" t="s">
        <v>26</v>
      </c>
      <c r="H5" s="54" t="s">
        <v>426</v>
      </c>
      <c r="I5" s="51" t="s">
        <v>29</v>
      </c>
      <c r="J5" s="83" t="s">
        <v>29</v>
      </c>
      <c r="K5" s="83" t="s">
        <v>29</v>
      </c>
      <c r="L5" s="54" t="s">
        <v>427</v>
      </c>
      <c r="M5" s="51" t="s">
        <v>29</v>
      </c>
      <c r="N5" s="77" t="s">
        <v>91</v>
      </c>
      <c r="O5" s="77" t="s">
        <v>29</v>
      </c>
      <c r="P5" s="77" t="s">
        <v>29</v>
      </c>
      <c r="Q5" s="226">
        <v>46027</v>
      </c>
      <c r="T5" s="17"/>
      <c r="U5" s="17"/>
      <c r="V5" s="17"/>
      <c r="W5" s="17"/>
      <c r="X5" s="17"/>
      <c r="Y5" s="17"/>
      <c r="Z5" s="17"/>
      <c r="AA5" s="17"/>
      <c r="AB5" s="17"/>
      <c r="AC5" s="17"/>
      <c r="AD5" s="17"/>
    </row>
    <row r="6" spans="1:30" ht="30" x14ac:dyDescent="0.25">
      <c r="A6" s="62" t="s">
        <v>2</v>
      </c>
      <c r="B6" s="32" t="s">
        <v>512</v>
      </c>
      <c r="C6" s="54" t="s">
        <v>513</v>
      </c>
      <c r="D6" s="173" t="s">
        <v>514</v>
      </c>
      <c r="E6" s="54" t="s">
        <v>507</v>
      </c>
      <c r="F6" s="83" t="s">
        <v>29</v>
      </c>
      <c r="G6" s="83" t="s">
        <v>26</v>
      </c>
      <c r="H6" s="54" t="s">
        <v>426</v>
      </c>
      <c r="I6" s="51" t="s">
        <v>29</v>
      </c>
      <c r="J6" s="83" t="s">
        <v>29</v>
      </c>
      <c r="K6" s="83" t="s">
        <v>29</v>
      </c>
      <c r="L6" s="54" t="s">
        <v>427</v>
      </c>
      <c r="M6" s="51" t="s">
        <v>29</v>
      </c>
      <c r="N6" s="77" t="s">
        <v>91</v>
      </c>
      <c r="O6" s="77" t="s">
        <v>29</v>
      </c>
      <c r="P6" s="77" t="s">
        <v>29</v>
      </c>
      <c r="Q6" s="64">
        <v>45855</v>
      </c>
      <c r="T6" s="17"/>
      <c r="U6" s="17"/>
      <c r="V6" s="17"/>
      <c r="W6" s="17"/>
      <c r="X6" s="17"/>
      <c r="Y6" s="17"/>
      <c r="Z6" s="17"/>
      <c r="AA6" s="17"/>
      <c r="AB6" s="17"/>
      <c r="AC6" s="17"/>
      <c r="AD6" s="17"/>
    </row>
    <row r="7" spans="1:30" ht="30" x14ac:dyDescent="0.25">
      <c r="A7" s="62" t="s">
        <v>2</v>
      </c>
      <c r="B7" s="32" t="s">
        <v>510</v>
      </c>
      <c r="C7" s="54" t="s">
        <v>511</v>
      </c>
      <c r="D7" s="32" t="s">
        <v>511</v>
      </c>
      <c r="E7" s="54" t="s">
        <v>507</v>
      </c>
      <c r="F7" s="83" t="s">
        <v>29</v>
      </c>
      <c r="G7" s="83" t="s">
        <v>26</v>
      </c>
      <c r="H7" s="54" t="s">
        <v>467</v>
      </c>
      <c r="I7" s="51" t="s">
        <v>29</v>
      </c>
      <c r="J7" s="83" t="s">
        <v>29</v>
      </c>
      <c r="K7" s="83" t="s">
        <v>29</v>
      </c>
      <c r="L7" s="54" t="s">
        <v>427</v>
      </c>
      <c r="M7" s="51" t="s">
        <v>29</v>
      </c>
      <c r="N7" s="77" t="s">
        <v>30</v>
      </c>
      <c r="O7" s="77" t="s">
        <v>29</v>
      </c>
      <c r="P7" s="77" t="s">
        <v>29</v>
      </c>
      <c r="Q7" s="64">
        <v>45855</v>
      </c>
      <c r="T7" s="17"/>
      <c r="U7" s="17"/>
      <c r="V7" s="17"/>
      <c r="W7" s="17"/>
      <c r="X7" s="17"/>
      <c r="Y7" s="17"/>
      <c r="Z7" s="17"/>
      <c r="AA7" s="17"/>
      <c r="AB7" s="17"/>
      <c r="AC7" s="17"/>
      <c r="AD7" s="17"/>
    </row>
    <row r="8" spans="1:30" ht="45" x14ac:dyDescent="0.25">
      <c r="A8" s="62" t="s">
        <v>2</v>
      </c>
      <c r="B8" s="32" t="s">
        <v>447</v>
      </c>
      <c r="C8" s="54" t="s">
        <v>54</v>
      </c>
      <c r="D8" s="32" t="s">
        <v>431</v>
      </c>
      <c r="E8" s="54" t="s">
        <v>598</v>
      </c>
      <c r="F8" s="54" t="s">
        <v>26</v>
      </c>
      <c r="G8" s="54" t="s">
        <v>448</v>
      </c>
      <c r="H8" s="54" t="s">
        <v>26</v>
      </c>
      <c r="I8" s="35" t="s">
        <v>29</v>
      </c>
      <c r="J8" s="54" t="s">
        <v>29</v>
      </c>
      <c r="K8" s="54" t="s">
        <v>29</v>
      </c>
      <c r="L8" s="54" t="s">
        <v>449</v>
      </c>
      <c r="M8" s="35" t="s">
        <v>138</v>
      </c>
      <c r="N8" s="69" t="s">
        <v>107</v>
      </c>
      <c r="O8" s="77" t="s">
        <v>29</v>
      </c>
      <c r="P8" s="69" t="s">
        <v>29</v>
      </c>
      <c r="Q8" s="64">
        <v>45463</v>
      </c>
      <c r="T8" s="17"/>
      <c r="U8" s="17"/>
      <c r="V8" s="17"/>
      <c r="W8" s="17"/>
      <c r="X8" s="17"/>
      <c r="Y8" s="17"/>
      <c r="Z8" s="17"/>
      <c r="AA8" s="17"/>
      <c r="AB8" s="17"/>
      <c r="AC8" s="17"/>
      <c r="AD8" s="17"/>
    </row>
    <row r="9" spans="1:30" ht="120" x14ac:dyDescent="0.25">
      <c r="A9" s="62" t="s">
        <v>2</v>
      </c>
      <c r="B9" s="32" t="s">
        <v>440</v>
      </c>
      <c r="C9" s="54" t="s">
        <v>441</v>
      </c>
      <c r="D9" s="35" t="s">
        <v>753</v>
      </c>
      <c r="E9" s="54" t="s">
        <v>595</v>
      </c>
      <c r="F9" s="54" t="s">
        <v>26</v>
      </c>
      <c r="G9" s="54" t="s">
        <v>425</v>
      </c>
      <c r="H9" s="54" t="s">
        <v>426</v>
      </c>
      <c r="I9" s="35" t="s">
        <v>29</v>
      </c>
      <c r="J9" s="54" t="s">
        <v>29</v>
      </c>
      <c r="K9" s="54" t="s">
        <v>29</v>
      </c>
      <c r="L9" s="54" t="s">
        <v>427</v>
      </c>
      <c r="M9" s="35" t="s">
        <v>91</v>
      </c>
      <c r="N9" s="69" t="s">
        <v>893</v>
      </c>
      <c r="O9" s="77" t="s">
        <v>29</v>
      </c>
      <c r="P9" s="69" t="s">
        <v>29</v>
      </c>
      <c r="Q9" s="64">
        <v>45463</v>
      </c>
      <c r="T9" s="17"/>
      <c r="U9" s="17"/>
      <c r="V9" s="17"/>
      <c r="W9" s="17"/>
      <c r="X9" s="17"/>
      <c r="Y9" s="17"/>
      <c r="Z9" s="17"/>
      <c r="AA9" s="17"/>
      <c r="AB9" s="17"/>
      <c r="AC9" s="17"/>
      <c r="AD9" s="17"/>
    </row>
    <row r="10" spans="1:30" ht="60" x14ac:dyDescent="0.25">
      <c r="A10" s="62" t="s">
        <v>2</v>
      </c>
      <c r="B10" s="32" t="s">
        <v>452</v>
      </c>
      <c r="C10" s="54" t="s">
        <v>453</v>
      </c>
      <c r="D10" s="35" t="s">
        <v>576</v>
      </c>
      <c r="E10" s="54" t="s">
        <v>605</v>
      </c>
      <c r="F10" s="54" t="s">
        <v>26</v>
      </c>
      <c r="G10" s="54" t="s">
        <v>425</v>
      </c>
      <c r="H10" s="54" t="s">
        <v>426</v>
      </c>
      <c r="I10" s="35" t="s">
        <v>29</v>
      </c>
      <c r="J10" s="54" t="s">
        <v>29</v>
      </c>
      <c r="K10" s="54" t="s">
        <v>29</v>
      </c>
      <c r="L10" s="54" t="s">
        <v>427</v>
      </c>
      <c r="M10" s="35" t="s">
        <v>91</v>
      </c>
      <c r="N10" s="69" t="s">
        <v>91</v>
      </c>
      <c r="O10" s="77" t="s">
        <v>29</v>
      </c>
      <c r="P10" s="69" t="s">
        <v>29</v>
      </c>
      <c r="Q10" s="64">
        <v>45463</v>
      </c>
      <c r="T10" s="17"/>
      <c r="U10" s="17"/>
      <c r="V10" s="17"/>
      <c r="W10" s="17"/>
      <c r="X10" s="17"/>
      <c r="Y10" s="17"/>
      <c r="Z10" s="17"/>
      <c r="AA10" s="17"/>
      <c r="AB10" s="17"/>
      <c r="AC10" s="17"/>
      <c r="AD10" s="17"/>
    </row>
    <row r="11" spans="1:30" ht="75" x14ac:dyDescent="0.25">
      <c r="A11" s="62" t="s">
        <v>2</v>
      </c>
      <c r="B11" s="32" t="s">
        <v>423</v>
      </c>
      <c r="C11" s="54" t="s">
        <v>424</v>
      </c>
      <c r="D11" s="26" t="s">
        <v>752</v>
      </c>
      <c r="E11" s="27" t="s">
        <v>597</v>
      </c>
      <c r="F11" s="54" t="s">
        <v>26</v>
      </c>
      <c r="G11" s="54" t="s">
        <v>425</v>
      </c>
      <c r="H11" s="54" t="s">
        <v>426</v>
      </c>
      <c r="I11" s="35" t="s">
        <v>29</v>
      </c>
      <c r="J11" s="54" t="s">
        <v>29</v>
      </c>
      <c r="K11" s="54" t="s">
        <v>29</v>
      </c>
      <c r="L11" s="54" t="s">
        <v>427</v>
      </c>
      <c r="M11" s="35" t="s">
        <v>91</v>
      </c>
      <c r="N11" s="69" t="s">
        <v>894</v>
      </c>
      <c r="O11" s="77" t="s">
        <v>29</v>
      </c>
      <c r="P11" s="69" t="s">
        <v>29</v>
      </c>
      <c r="Q11" s="226">
        <v>46027</v>
      </c>
      <c r="T11" s="17"/>
      <c r="U11" s="17"/>
      <c r="V11" s="17"/>
      <c r="W11" s="17"/>
      <c r="X11" s="17"/>
      <c r="Y11" s="17"/>
      <c r="Z11" s="17"/>
      <c r="AA11" s="17"/>
      <c r="AB11" s="17"/>
      <c r="AC11" s="17"/>
      <c r="AD11" s="17"/>
    </row>
    <row r="12" spans="1:30" ht="75" x14ac:dyDescent="0.25">
      <c r="A12" s="62" t="s">
        <v>2</v>
      </c>
      <c r="B12" s="32" t="s">
        <v>418</v>
      </c>
      <c r="C12" s="54" t="s">
        <v>408</v>
      </c>
      <c r="D12" s="18" t="s">
        <v>570</v>
      </c>
      <c r="E12" s="20" t="s">
        <v>595</v>
      </c>
      <c r="F12" s="54" t="s">
        <v>26</v>
      </c>
      <c r="G12" s="54" t="s">
        <v>26</v>
      </c>
      <c r="H12" s="54" t="s">
        <v>409</v>
      </c>
      <c r="I12" s="35" t="s">
        <v>29</v>
      </c>
      <c r="J12" s="54" t="s">
        <v>29</v>
      </c>
      <c r="K12" s="54" t="s">
        <v>29</v>
      </c>
      <c r="L12" s="54" t="s">
        <v>410</v>
      </c>
      <c r="M12" s="35" t="s">
        <v>91</v>
      </c>
      <c r="N12" s="69" t="s">
        <v>91</v>
      </c>
      <c r="O12" s="77" t="s">
        <v>29</v>
      </c>
      <c r="P12" s="69" t="s">
        <v>29</v>
      </c>
      <c r="Q12" s="226">
        <v>45463</v>
      </c>
      <c r="T12" s="17"/>
      <c r="U12" s="17"/>
      <c r="V12" s="17"/>
      <c r="W12" s="17"/>
      <c r="X12" s="17"/>
      <c r="Y12" s="17"/>
      <c r="Z12" s="17"/>
      <c r="AA12" s="17"/>
      <c r="AB12" s="17"/>
      <c r="AC12" s="17"/>
      <c r="AD12" s="17"/>
    </row>
    <row r="13" spans="1:30" ht="45" x14ac:dyDescent="0.25">
      <c r="A13" s="62" t="s">
        <v>2</v>
      </c>
      <c r="B13" s="32" t="s">
        <v>450</v>
      </c>
      <c r="C13" s="35" t="s">
        <v>54</v>
      </c>
      <c r="D13" s="32" t="s">
        <v>431</v>
      </c>
      <c r="E13" s="54" t="s">
        <v>598</v>
      </c>
      <c r="F13" s="35" t="s">
        <v>26</v>
      </c>
      <c r="G13" s="35" t="s">
        <v>448</v>
      </c>
      <c r="H13" s="54" t="s">
        <v>26</v>
      </c>
      <c r="I13" s="35" t="s">
        <v>29</v>
      </c>
      <c r="J13" s="35" t="s">
        <v>29</v>
      </c>
      <c r="K13" s="35" t="s">
        <v>29</v>
      </c>
      <c r="L13" s="35" t="s">
        <v>449</v>
      </c>
      <c r="M13" s="35" t="s">
        <v>138</v>
      </c>
      <c r="N13" s="69" t="s">
        <v>107</v>
      </c>
      <c r="O13" s="77" t="s">
        <v>29</v>
      </c>
      <c r="P13" s="69" t="s">
        <v>29</v>
      </c>
      <c r="Q13" s="64">
        <v>45463</v>
      </c>
      <c r="T13" s="17"/>
      <c r="U13" s="17"/>
      <c r="V13" s="17"/>
      <c r="W13" s="17"/>
      <c r="X13" s="17"/>
      <c r="Y13" s="17"/>
      <c r="Z13" s="17"/>
      <c r="AA13" s="17"/>
      <c r="AB13" s="17"/>
      <c r="AC13" s="17"/>
      <c r="AD13" s="17"/>
    </row>
    <row r="14" spans="1:30" ht="120" x14ac:dyDescent="0.25">
      <c r="A14" s="62" t="s">
        <v>2</v>
      </c>
      <c r="B14" s="32" t="s">
        <v>442</v>
      </c>
      <c r="C14" s="35" t="s">
        <v>441</v>
      </c>
      <c r="D14" s="35" t="s">
        <v>753</v>
      </c>
      <c r="E14" s="54" t="s">
        <v>595</v>
      </c>
      <c r="F14" s="35" t="s">
        <v>26</v>
      </c>
      <c r="G14" s="35" t="s">
        <v>425</v>
      </c>
      <c r="H14" s="54" t="s">
        <v>426</v>
      </c>
      <c r="I14" s="35" t="s">
        <v>29</v>
      </c>
      <c r="J14" s="35" t="s">
        <v>29</v>
      </c>
      <c r="K14" s="35" t="s">
        <v>29</v>
      </c>
      <c r="L14" s="35" t="s">
        <v>427</v>
      </c>
      <c r="M14" s="35" t="s">
        <v>138</v>
      </c>
      <c r="N14" s="227" t="s">
        <v>893</v>
      </c>
      <c r="O14" s="77" t="s">
        <v>29</v>
      </c>
      <c r="P14" s="69" t="s">
        <v>29</v>
      </c>
      <c r="Q14" s="226">
        <v>46027</v>
      </c>
      <c r="T14" s="17"/>
      <c r="U14" s="17"/>
      <c r="V14" s="17"/>
      <c r="W14" s="17"/>
      <c r="X14" s="17"/>
      <c r="Y14" s="17"/>
      <c r="Z14" s="17"/>
      <c r="AA14" s="17"/>
      <c r="AB14" s="17"/>
      <c r="AC14" s="17"/>
      <c r="AD14" s="17"/>
    </row>
    <row r="15" spans="1:30" ht="60" x14ac:dyDescent="0.25">
      <c r="A15" s="62" t="s">
        <v>2</v>
      </c>
      <c r="B15" s="32" t="s">
        <v>454</v>
      </c>
      <c r="C15" s="35" t="s">
        <v>453</v>
      </c>
      <c r="D15" s="35" t="s">
        <v>754</v>
      </c>
      <c r="E15" s="54" t="s">
        <v>605</v>
      </c>
      <c r="F15" s="35" t="s">
        <v>26</v>
      </c>
      <c r="G15" s="35" t="s">
        <v>425</v>
      </c>
      <c r="H15" s="54" t="s">
        <v>426</v>
      </c>
      <c r="I15" s="35" t="s">
        <v>29</v>
      </c>
      <c r="J15" s="35" t="s">
        <v>29</v>
      </c>
      <c r="K15" s="35" t="s">
        <v>29</v>
      </c>
      <c r="L15" s="35" t="s">
        <v>427</v>
      </c>
      <c r="M15" s="35" t="s">
        <v>138</v>
      </c>
      <c r="N15" s="69" t="s">
        <v>91</v>
      </c>
      <c r="O15" s="77" t="s">
        <v>29</v>
      </c>
      <c r="P15" s="69" t="s">
        <v>29</v>
      </c>
      <c r="Q15" s="64">
        <v>45463</v>
      </c>
      <c r="T15" s="17"/>
      <c r="U15" s="17"/>
      <c r="V15" s="17"/>
      <c r="W15" s="17"/>
      <c r="X15" s="17"/>
      <c r="Y15" s="17"/>
      <c r="Z15" s="17"/>
      <c r="AA15" s="17"/>
      <c r="AB15" s="17"/>
      <c r="AC15" s="17"/>
      <c r="AD15" s="17"/>
    </row>
    <row r="16" spans="1:30" ht="30" x14ac:dyDescent="0.25">
      <c r="A16" s="62" t="s">
        <v>2</v>
      </c>
      <c r="B16" s="32" t="s">
        <v>429</v>
      </c>
      <c r="C16" s="35" t="s">
        <v>430</v>
      </c>
      <c r="D16" s="35" t="s">
        <v>749</v>
      </c>
      <c r="E16" s="27" t="s">
        <v>597</v>
      </c>
      <c r="F16" s="35" t="s">
        <v>26</v>
      </c>
      <c r="G16" s="35" t="s">
        <v>425</v>
      </c>
      <c r="H16" s="54" t="s">
        <v>426</v>
      </c>
      <c r="I16" s="35" t="s">
        <v>29</v>
      </c>
      <c r="J16" s="35" t="s">
        <v>29</v>
      </c>
      <c r="K16" s="35" t="s">
        <v>29</v>
      </c>
      <c r="L16" s="35" t="s">
        <v>427</v>
      </c>
      <c r="M16" s="35" t="s">
        <v>138</v>
      </c>
      <c r="N16" s="69" t="s">
        <v>91</v>
      </c>
      <c r="O16" s="77" t="s">
        <v>29</v>
      </c>
      <c r="P16" s="69" t="s">
        <v>29</v>
      </c>
      <c r="Q16" s="64">
        <v>45463</v>
      </c>
      <c r="T16" s="17"/>
      <c r="U16" s="17"/>
      <c r="V16" s="17"/>
      <c r="W16" s="17"/>
      <c r="X16" s="17"/>
      <c r="Y16" s="17"/>
      <c r="Z16" s="17"/>
      <c r="AA16" s="17"/>
      <c r="AB16" s="17"/>
      <c r="AC16" s="17"/>
      <c r="AD16" s="17"/>
    </row>
    <row r="17" spans="1:30" ht="45" x14ac:dyDescent="0.25">
      <c r="A17" s="62" t="s">
        <v>2</v>
      </c>
      <c r="B17" s="32" t="s">
        <v>531</v>
      </c>
      <c r="C17" s="35" t="s">
        <v>54</v>
      </c>
      <c r="D17" s="32" t="s">
        <v>431</v>
      </c>
      <c r="E17" s="35" t="s">
        <v>598</v>
      </c>
      <c r="F17" s="35" t="s">
        <v>26</v>
      </c>
      <c r="G17" s="35" t="s">
        <v>448</v>
      </c>
      <c r="H17" s="54" t="s">
        <v>26</v>
      </c>
      <c r="I17" s="35" t="s">
        <v>29</v>
      </c>
      <c r="J17" s="35" t="s">
        <v>29</v>
      </c>
      <c r="K17" s="35" t="s">
        <v>29</v>
      </c>
      <c r="L17" s="35" t="s">
        <v>449</v>
      </c>
      <c r="M17" s="35" t="s">
        <v>138</v>
      </c>
      <c r="N17" s="69" t="s">
        <v>58</v>
      </c>
      <c r="O17" s="77" t="s">
        <v>29</v>
      </c>
      <c r="P17" s="69" t="s">
        <v>29</v>
      </c>
      <c r="Q17" s="64">
        <v>45463</v>
      </c>
      <c r="T17" s="17"/>
      <c r="U17" s="17"/>
      <c r="V17" s="17"/>
      <c r="W17" s="17"/>
      <c r="X17" s="17"/>
      <c r="Y17" s="17"/>
      <c r="Z17" s="17"/>
      <c r="AA17" s="17"/>
      <c r="AB17" s="17"/>
      <c r="AC17" s="17"/>
      <c r="AD17" s="17"/>
    </row>
    <row r="18" spans="1:30" ht="60" x14ac:dyDescent="0.25">
      <c r="A18" s="62" t="s">
        <v>2</v>
      </c>
      <c r="B18" s="32" t="s">
        <v>529</v>
      </c>
      <c r="C18" s="35" t="s">
        <v>530</v>
      </c>
      <c r="D18" s="35" t="s">
        <v>753</v>
      </c>
      <c r="E18" s="35" t="s">
        <v>595</v>
      </c>
      <c r="F18" s="35" t="s">
        <v>26</v>
      </c>
      <c r="G18" s="35" t="s">
        <v>425</v>
      </c>
      <c r="H18" s="54" t="s">
        <v>426</v>
      </c>
      <c r="I18" s="35" t="s">
        <v>29</v>
      </c>
      <c r="J18" s="35" t="s">
        <v>29</v>
      </c>
      <c r="K18" s="35" t="s">
        <v>29</v>
      </c>
      <c r="L18" s="35" t="s">
        <v>427</v>
      </c>
      <c r="M18" s="35" t="s">
        <v>107</v>
      </c>
      <c r="N18" s="69" t="s">
        <v>58</v>
      </c>
      <c r="O18" s="77" t="s">
        <v>29</v>
      </c>
      <c r="P18" s="69" t="s">
        <v>29</v>
      </c>
      <c r="Q18" s="64">
        <v>45463</v>
      </c>
      <c r="T18" s="17"/>
      <c r="U18" s="17"/>
      <c r="V18" s="17"/>
      <c r="W18" s="17"/>
      <c r="X18" s="17"/>
      <c r="Y18" s="17"/>
      <c r="Z18" s="17"/>
      <c r="AA18" s="17"/>
      <c r="AB18" s="17"/>
      <c r="AC18" s="17"/>
      <c r="AD18" s="17"/>
    </row>
    <row r="19" spans="1:30" ht="30" x14ac:dyDescent="0.25">
      <c r="A19" s="62" t="s">
        <v>2</v>
      </c>
      <c r="B19" s="32" t="s">
        <v>527</v>
      </c>
      <c r="C19" s="35" t="s">
        <v>528</v>
      </c>
      <c r="D19" s="35" t="s">
        <v>750</v>
      </c>
      <c r="E19" s="26" t="s">
        <v>597</v>
      </c>
      <c r="F19" s="35" t="s">
        <v>26</v>
      </c>
      <c r="G19" s="35" t="s">
        <v>425</v>
      </c>
      <c r="H19" s="54" t="s">
        <v>426</v>
      </c>
      <c r="I19" s="35" t="s">
        <v>29</v>
      </c>
      <c r="J19" s="35" t="s">
        <v>29</v>
      </c>
      <c r="K19" s="35" t="s">
        <v>29</v>
      </c>
      <c r="L19" s="35" t="s">
        <v>427</v>
      </c>
      <c r="M19" s="35" t="s">
        <v>91</v>
      </c>
      <c r="N19" s="69" t="s">
        <v>18</v>
      </c>
      <c r="O19" s="77" t="s">
        <v>29</v>
      </c>
      <c r="P19" s="69" t="s">
        <v>29</v>
      </c>
      <c r="Q19" s="64">
        <v>45463</v>
      </c>
      <c r="T19" s="17"/>
      <c r="U19" s="17"/>
      <c r="V19" s="17"/>
      <c r="W19" s="17"/>
      <c r="X19" s="17"/>
      <c r="Y19" s="17"/>
      <c r="Z19" s="17"/>
      <c r="AA19" s="17"/>
      <c r="AB19" s="17"/>
      <c r="AC19" s="17"/>
      <c r="AD19" s="17"/>
    </row>
    <row r="20" spans="1:30" ht="60" x14ac:dyDescent="0.25">
      <c r="A20" s="62" t="s">
        <v>2</v>
      </c>
      <c r="B20" s="32" t="s">
        <v>457</v>
      </c>
      <c r="C20" s="35" t="s">
        <v>453</v>
      </c>
      <c r="D20" s="35" t="s">
        <v>754</v>
      </c>
      <c r="E20" s="35" t="s">
        <v>605</v>
      </c>
      <c r="F20" s="35" t="s">
        <v>26</v>
      </c>
      <c r="G20" s="35" t="s">
        <v>425</v>
      </c>
      <c r="H20" s="54" t="s">
        <v>426</v>
      </c>
      <c r="I20" s="35" t="s">
        <v>29</v>
      </c>
      <c r="J20" s="35" t="s">
        <v>29</v>
      </c>
      <c r="K20" s="35" t="s">
        <v>29</v>
      </c>
      <c r="L20" s="35" t="s">
        <v>427</v>
      </c>
      <c r="M20" s="35" t="s">
        <v>91</v>
      </c>
      <c r="N20" s="69" t="s">
        <v>91</v>
      </c>
      <c r="O20" s="77" t="s">
        <v>29</v>
      </c>
      <c r="P20" s="69" t="s">
        <v>29</v>
      </c>
      <c r="Q20" s="64">
        <v>45463</v>
      </c>
      <c r="T20" s="17"/>
      <c r="U20" s="17"/>
      <c r="V20" s="17"/>
      <c r="W20" s="17"/>
      <c r="X20" s="17"/>
      <c r="Y20" s="17"/>
      <c r="Z20" s="17"/>
      <c r="AA20" s="17"/>
      <c r="AB20" s="17"/>
      <c r="AC20" s="17"/>
      <c r="AD20" s="17"/>
    </row>
    <row r="21" spans="1:30" s="29" customFormat="1" ht="45" x14ac:dyDescent="0.25">
      <c r="A21" s="62" t="s">
        <v>2</v>
      </c>
      <c r="B21" s="32" t="s">
        <v>451</v>
      </c>
      <c r="C21" s="35" t="s">
        <v>54</v>
      </c>
      <c r="D21" s="32" t="s">
        <v>431</v>
      </c>
      <c r="E21" s="35" t="s">
        <v>598</v>
      </c>
      <c r="F21" s="35" t="s">
        <v>26</v>
      </c>
      <c r="G21" s="35" t="s">
        <v>448</v>
      </c>
      <c r="H21" s="54" t="s">
        <v>26</v>
      </c>
      <c r="I21" s="35" t="s">
        <v>29</v>
      </c>
      <c r="J21" s="35" t="s">
        <v>29</v>
      </c>
      <c r="K21" s="35" t="s">
        <v>29</v>
      </c>
      <c r="L21" s="35" t="s">
        <v>449</v>
      </c>
      <c r="M21" s="35" t="s">
        <v>138</v>
      </c>
      <c r="N21" s="69" t="s">
        <v>58</v>
      </c>
      <c r="O21" s="77" t="s">
        <v>29</v>
      </c>
      <c r="P21" s="69" t="s">
        <v>29</v>
      </c>
      <c r="Q21" s="64">
        <v>45855</v>
      </c>
      <c r="T21" s="30"/>
      <c r="U21" s="30"/>
      <c r="V21" s="30"/>
      <c r="W21" s="30"/>
      <c r="X21" s="30"/>
      <c r="Y21" s="30"/>
      <c r="Z21" s="30"/>
      <c r="AA21" s="30"/>
      <c r="AB21" s="30"/>
      <c r="AC21" s="30"/>
      <c r="AD21" s="30"/>
    </row>
    <row r="22" spans="1:30" s="29" customFormat="1" ht="120" x14ac:dyDescent="0.25">
      <c r="A22" s="62" t="s">
        <v>2</v>
      </c>
      <c r="B22" s="32" t="s">
        <v>443</v>
      </c>
      <c r="C22" s="35" t="s">
        <v>441</v>
      </c>
      <c r="D22" s="35" t="s">
        <v>753</v>
      </c>
      <c r="E22" s="35" t="s">
        <v>595</v>
      </c>
      <c r="F22" s="35" t="s">
        <v>26</v>
      </c>
      <c r="G22" s="35" t="s">
        <v>425</v>
      </c>
      <c r="H22" s="54" t="s">
        <v>426</v>
      </c>
      <c r="I22" s="35" t="s">
        <v>29</v>
      </c>
      <c r="J22" s="35" t="s">
        <v>29</v>
      </c>
      <c r="K22" s="35" t="s">
        <v>29</v>
      </c>
      <c r="L22" s="35" t="s">
        <v>427</v>
      </c>
      <c r="M22" s="35" t="s">
        <v>107</v>
      </c>
      <c r="N22" s="69" t="s">
        <v>91</v>
      </c>
      <c r="O22" s="77" t="s">
        <v>29</v>
      </c>
      <c r="P22" s="69" t="s">
        <v>29</v>
      </c>
      <c r="Q22" s="64">
        <v>45463</v>
      </c>
      <c r="T22" s="30"/>
      <c r="U22" s="30"/>
      <c r="V22" s="30"/>
      <c r="W22" s="30"/>
      <c r="X22" s="30"/>
      <c r="Y22" s="30"/>
      <c r="Z22" s="30"/>
      <c r="AA22" s="30"/>
      <c r="AB22" s="30"/>
      <c r="AC22" s="30"/>
      <c r="AD22" s="30"/>
    </row>
    <row r="23" spans="1:30" ht="60" x14ac:dyDescent="0.25">
      <c r="A23" s="62" t="s">
        <v>2</v>
      </c>
      <c r="B23" s="32" t="s">
        <v>455</v>
      </c>
      <c r="C23" s="35" t="s">
        <v>453</v>
      </c>
      <c r="D23" s="35" t="s">
        <v>754</v>
      </c>
      <c r="E23" s="35" t="s">
        <v>605</v>
      </c>
      <c r="F23" s="35" t="s">
        <v>26</v>
      </c>
      <c r="G23" s="35" t="s">
        <v>425</v>
      </c>
      <c r="H23" s="54" t="s">
        <v>426</v>
      </c>
      <c r="I23" s="35" t="s">
        <v>29</v>
      </c>
      <c r="J23" s="35" t="s">
        <v>29</v>
      </c>
      <c r="K23" s="35" t="s">
        <v>29</v>
      </c>
      <c r="L23" s="35" t="s">
        <v>427</v>
      </c>
      <c r="M23" s="35" t="s">
        <v>91</v>
      </c>
      <c r="N23" s="69" t="s">
        <v>91</v>
      </c>
      <c r="O23" s="77" t="s">
        <v>29</v>
      </c>
      <c r="P23" s="69" t="s">
        <v>29</v>
      </c>
      <c r="Q23" s="64">
        <v>45463</v>
      </c>
      <c r="T23" s="17"/>
      <c r="U23" s="17"/>
      <c r="V23" s="17"/>
      <c r="W23" s="17"/>
      <c r="X23" s="17"/>
      <c r="Y23" s="17"/>
      <c r="Z23" s="17"/>
      <c r="AA23" s="17"/>
      <c r="AB23" s="17"/>
      <c r="AC23" s="17"/>
      <c r="AD23" s="17"/>
    </row>
    <row r="24" spans="1:30" ht="75" x14ac:dyDescent="0.25">
      <c r="A24" s="62" t="s">
        <v>2</v>
      </c>
      <c r="B24" s="32" t="s">
        <v>428</v>
      </c>
      <c r="C24" s="35" t="s">
        <v>424</v>
      </c>
      <c r="D24" s="26" t="s">
        <v>751</v>
      </c>
      <c r="E24" s="26" t="s">
        <v>597</v>
      </c>
      <c r="F24" s="35" t="s">
        <v>26</v>
      </c>
      <c r="G24" s="35" t="s">
        <v>425</v>
      </c>
      <c r="H24" s="54" t="s">
        <v>426</v>
      </c>
      <c r="I24" s="35" t="s">
        <v>29</v>
      </c>
      <c r="J24" s="35" t="s">
        <v>29</v>
      </c>
      <c r="K24" s="35" t="s">
        <v>29</v>
      </c>
      <c r="L24" s="35" t="s">
        <v>427</v>
      </c>
      <c r="M24" s="35" t="s">
        <v>91</v>
      </c>
      <c r="N24" s="69" t="s">
        <v>91</v>
      </c>
      <c r="O24" s="77" t="s">
        <v>29</v>
      </c>
      <c r="P24" s="69" t="s">
        <v>29</v>
      </c>
      <c r="Q24" s="64">
        <v>45463</v>
      </c>
      <c r="T24" s="17"/>
      <c r="U24" s="17"/>
      <c r="V24" s="17"/>
      <c r="W24" s="17"/>
      <c r="X24" s="17"/>
      <c r="Y24" s="17"/>
      <c r="Z24" s="17"/>
      <c r="AA24" s="17"/>
      <c r="AB24" s="17"/>
      <c r="AC24" s="17"/>
      <c r="AD24" s="17"/>
    </row>
    <row r="25" spans="1:30" ht="75" x14ac:dyDescent="0.25">
      <c r="A25" s="62" t="s">
        <v>2</v>
      </c>
      <c r="B25" s="32" t="s">
        <v>419</v>
      </c>
      <c r="C25" s="35" t="s">
        <v>408</v>
      </c>
      <c r="D25" s="18" t="s">
        <v>570</v>
      </c>
      <c r="E25" s="18" t="s">
        <v>595</v>
      </c>
      <c r="F25" s="35" t="s">
        <v>26</v>
      </c>
      <c r="G25" s="35" t="s">
        <v>26</v>
      </c>
      <c r="H25" s="54" t="s">
        <v>409</v>
      </c>
      <c r="I25" s="35" t="s">
        <v>29</v>
      </c>
      <c r="J25" s="35" t="s">
        <v>29</v>
      </c>
      <c r="K25" s="35" t="s">
        <v>29</v>
      </c>
      <c r="L25" s="35" t="s">
        <v>410</v>
      </c>
      <c r="M25" s="35" t="s">
        <v>91</v>
      </c>
      <c r="N25" s="69" t="s">
        <v>91</v>
      </c>
      <c r="O25" s="77" t="s">
        <v>29</v>
      </c>
      <c r="P25" s="69" t="s">
        <v>29</v>
      </c>
      <c r="Q25" s="64">
        <v>45463</v>
      </c>
      <c r="T25" s="17"/>
      <c r="U25" s="17"/>
      <c r="V25" s="17"/>
      <c r="W25" s="17"/>
      <c r="X25" s="17"/>
      <c r="Y25" s="17"/>
      <c r="Z25" s="17"/>
      <c r="AA25" s="17"/>
      <c r="AB25" s="17"/>
      <c r="AC25" s="17"/>
      <c r="AD25" s="17"/>
    </row>
    <row r="26" spans="1:30" ht="120" x14ac:dyDescent="0.25">
      <c r="A26" s="62" t="s">
        <v>2</v>
      </c>
      <c r="B26" s="32" t="s">
        <v>444</v>
      </c>
      <c r="C26" s="35" t="s">
        <v>441</v>
      </c>
      <c r="D26" s="35" t="s">
        <v>753</v>
      </c>
      <c r="E26" s="35" t="s">
        <v>595</v>
      </c>
      <c r="F26" s="35" t="s">
        <v>26</v>
      </c>
      <c r="G26" s="35" t="s">
        <v>425</v>
      </c>
      <c r="H26" s="54" t="s">
        <v>426</v>
      </c>
      <c r="I26" s="35" t="s">
        <v>29</v>
      </c>
      <c r="J26" s="35" t="s">
        <v>29</v>
      </c>
      <c r="K26" s="35" t="s">
        <v>29</v>
      </c>
      <c r="L26" s="35" t="s">
        <v>427</v>
      </c>
      <c r="M26" s="35" t="s">
        <v>91</v>
      </c>
      <c r="N26" s="69" t="s">
        <v>91</v>
      </c>
      <c r="O26" s="77" t="s">
        <v>29</v>
      </c>
      <c r="P26" s="69" t="s">
        <v>29</v>
      </c>
      <c r="Q26" s="64">
        <v>45855</v>
      </c>
      <c r="T26" s="17"/>
      <c r="U26" s="17"/>
      <c r="V26" s="17"/>
      <c r="W26" s="17"/>
      <c r="X26" s="17"/>
      <c r="Y26" s="17"/>
      <c r="Z26" s="17"/>
      <c r="AA26" s="17"/>
      <c r="AB26" s="17"/>
      <c r="AC26" s="17"/>
      <c r="AD26" s="17"/>
    </row>
    <row r="27" spans="1:30" ht="60" x14ac:dyDescent="0.25">
      <c r="A27" s="62" t="s">
        <v>2</v>
      </c>
      <c r="B27" s="32" t="s">
        <v>456</v>
      </c>
      <c r="C27" s="35" t="s">
        <v>453</v>
      </c>
      <c r="D27" s="35" t="s">
        <v>754</v>
      </c>
      <c r="E27" s="35" t="s">
        <v>605</v>
      </c>
      <c r="F27" s="35" t="s">
        <v>26</v>
      </c>
      <c r="G27" s="35" t="s">
        <v>425</v>
      </c>
      <c r="H27" s="54" t="s">
        <v>426</v>
      </c>
      <c r="I27" s="35" t="s">
        <v>29</v>
      </c>
      <c r="J27" s="35" t="s">
        <v>29</v>
      </c>
      <c r="K27" s="35" t="s">
        <v>29</v>
      </c>
      <c r="L27" s="35" t="s">
        <v>427</v>
      </c>
      <c r="M27" s="35" t="s">
        <v>91</v>
      </c>
      <c r="N27" s="69" t="s">
        <v>91</v>
      </c>
      <c r="O27" s="77" t="s">
        <v>29</v>
      </c>
      <c r="P27" s="69" t="s">
        <v>29</v>
      </c>
      <c r="Q27" s="64">
        <v>45855</v>
      </c>
      <c r="T27" s="17"/>
      <c r="U27" s="17"/>
      <c r="V27" s="17"/>
      <c r="W27" s="17"/>
      <c r="X27" s="17"/>
      <c r="Y27" s="17"/>
      <c r="Z27" s="17"/>
      <c r="AA27" s="17"/>
      <c r="AB27" s="17"/>
      <c r="AC27" s="17"/>
      <c r="AD27" s="17"/>
    </row>
    <row r="28" spans="1:30" ht="60" x14ac:dyDescent="0.25">
      <c r="A28" s="62" t="s">
        <v>2</v>
      </c>
      <c r="B28" s="32" t="s">
        <v>459</v>
      </c>
      <c r="C28" s="35" t="s">
        <v>453</v>
      </c>
      <c r="D28" s="35" t="s">
        <v>754</v>
      </c>
      <c r="E28" s="35" t="s">
        <v>598</v>
      </c>
      <c r="F28" s="35" t="s">
        <v>606</v>
      </c>
      <c r="G28" s="35" t="s">
        <v>425</v>
      </c>
      <c r="H28" s="54" t="s">
        <v>426</v>
      </c>
      <c r="I28" s="35" t="s">
        <v>29</v>
      </c>
      <c r="J28" s="35" t="s">
        <v>29</v>
      </c>
      <c r="K28" s="35" t="s">
        <v>29</v>
      </c>
      <c r="L28" s="35" t="s">
        <v>427</v>
      </c>
      <c r="M28" s="35" t="s">
        <v>138</v>
      </c>
      <c r="N28" s="201" t="s">
        <v>107</v>
      </c>
      <c r="O28" s="77" t="s">
        <v>29</v>
      </c>
      <c r="P28" s="69" t="s">
        <v>29</v>
      </c>
      <c r="Q28" s="64">
        <v>45463</v>
      </c>
      <c r="T28" s="17"/>
      <c r="U28" s="17"/>
      <c r="V28" s="17"/>
      <c r="W28" s="17"/>
      <c r="X28" s="17"/>
      <c r="Y28" s="17"/>
      <c r="Z28" s="17"/>
      <c r="AA28" s="17"/>
      <c r="AB28" s="17"/>
      <c r="AC28" s="17"/>
      <c r="AD28" s="17"/>
    </row>
    <row r="29" spans="1:30" ht="81.75" customHeight="1" x14ac:dyDescent="0.25">
      <c r="A29" s="62" t="s">
        <v>2</v>
      </c>
      <c r="B29" s="32" t="s">
        <v>458</v>
      </c>
      <c r="C29" s="35" t="s">
        <v>453</v>
      </c>
      <c r="D29" s="35" t="s">
        <v>754</v>
      </c>
      <c r="E29" s="35" t="s">
        <v>605</v>
      </c>
      <c r="F29" s="35" t="s">
        <v>606</v>
      </c>
      <c r="G29" s="35" t="s">
        <v>425</v>
      </c>
      <c r="H29" s="35" t="s">
        <v>426</v>
      </c>
      <c r="I29" s="35" t="s">
        <v>29</v>
      </c>
      <c r="J29" s="35" t="s">
        <v>29</v>
      </c>
      <c r="K29" s="35" t="s">
        <v>29</v>
      </c>
      <c r="L29" s="35" t="s">
        <v>427</v>
      </c>
      <c r="M29" s="35" t="s">
        <v>138</v>
      </c>
      <c r="N29" s="69" t="s">
        <v>91</v>
      </c>
      <c r="O29" s="77" t="s">
        <v>29</v>
      </c>
      <c r="P29" s="69" t="s">
        <v>29</v>
      </c>
      <c r="Q29" s="64">
        <v>45463</v>
      </c>
      <c r="T29" s="17"/>
      <c r="U29" s="17"/>
      <c r="V29" s="17"/>
      <c r="W29" s="17"/>
      <c r="X29" s="17"/>
      <c r="Y29" s="17"/>
      <c r="Z29" s="17"/>
      <c r="AA29" s="17"/>
      <c r="AB29" s="17"/>
      <c r="AC29" s="17"/>
      <c r="AD29" s="17"/>
    </row>
    <row r="30" spans="1:30" ht="89.25" customHeight="1" x14ac:dyDescent="0.25">
      <c r="A30" s="62" t="s">
        <v>2</v>
      </c>
      <c r="B30" s="32" t="s">
        <v>468</v>
      </c>
      <c r="C30" s="35" t="s">
        <v>469</v>
      </c>
      <c r="D30" s="35" t="s">
        <v>755</v>
      </c>
      <c r="E30" s="35" t="s">
        <v>29</v>
      </c>
      <c r="F30" s="51" t="s">
        <v>29</v>
      </c>
      <c r="G30" s="51" t="s">
        <v>296</v>
      </c>
      <c r="H30" s="51" t="s">
        <v>296</v>
      </c>
      <c r="I30" s="51" t="s">
        <v>29</v>
      </c>
      <c r="J30" s="51" t="s">
        <v>29</v>
      </c>
      <c r="K30" s="51" t="s">
        <v>29</v>
      </c>
      <c r="L30" s="35" t="s">
        <v>427</v>
      </c>
      <c r="M30" s="51" t="s">
        <v>29</v>
      </c>
      <c r="N30" s="77" t="s">
        <v>91</v>
      </c>
      <c r="O30" s="77" t="s">
        <v>29</v>
      </c>
      <c r="P30" s="77" t="s">
        <v>29</v>
      </c>
      <c r="Q30" s="64">
        <v>45463</v>
      </c>
      <c r="T30" s="17"/>
      <c r="U30" s="17"/>
      <c r="V30" s="17"/>
      <c r="W30" s="17"/>
      <c r="X30" s="17"/>
      <c r="Y30" s="17"/>
      <c r="Z30" s="17"/>
      <c r="AA30" s="17"/>
      <c r="AB30" s="17"/>
      <c r="AC30" s="17"/>
      <c r="AD30" s="17"/>
    </row>
    <row r="31" spans="1:30" ht="87" customHeight="1" x14ac:dyDescent="0.25">
      <c r="A31" s="62" t="s">
        <v>2</v>
      </c>
      <c r="B31" s="32" t="s">
        <v>497</v>
      </c>
      <c r="C31" s="35" t="s">
        <v>498</v>
      </c>
      <c r="D31" s="35" t="s">
        <v>574</v>
      </c>
      <c r="E31" s="51" t="s">
        <v>29</v>
      </c>
      <c r="F31" s="51" t="s">
        <v>29</v>
      </c>
      <c r="G31" s="51" t="s">
        <v>26</v>
      </c>
      <c r="H31" s="35" t="s">
        <v>426</v>
      </c>
      <c r="I31" s="51" t="s">
        <v>29</v>
      </c>
      <c r="J31" s="51" t="s">
        <v>29</v>
      </c>
      <c r="K31" s="51" t="s">
        <v>29</v>
      </c>
      <c r="L31" s="35" t="s">
        <v>427</v>
      </c>
      <c r="M31" s="51" t="s">
        <v>29</v>
      </c>
      <c r="N31" s="77" t="s">
        <v>91</v>
      </c>
      <c r="O31" s="77" t="s">
        <v>29</v>
      </c>
      <c r="P31" s="77" t="s">
        <v>29</v>
      </c>
      <c r="Q31" s="64">
        <v>45463</v>
      </c>
      <c r="T31" s="17"/>
      <c r="U31" s="17"/>
      <c r="V31" s="17"/>
      <c r="W31" s="17"/>
      <c r="X31" s="17"/>
      <c r="Y31" s="17"/>
      <c r="Z31" s="17"/>
      <c r="AA31" s="17"/>
      <c r="AB31" s="17"/>
      <c r="AC31" s="17"/>
      <c r="AD31" s="17"/>
    </row>
    <row r="32" spans="1:30" ht="92.25" customHeight="1" x14ac:dyDescent="0.25">
      <c r="A32" s="62" t="s">
        <v>2</v>
      </c>
      <c r="B32" s="32" t="s">
        <v>500</v>
      </c>
      <c r="C32" s="35" t="s">
        <v>501</v>
      </c>
      <c r="D32" s="55" t="s">
        <v>575</v>
      </c>
      <c r="E32" s="51" t="s">
        <v>29</v>
      </c>
      <c r="F32" s="51" t="s">
        <v>29</v>
      </c>
      <c r="G32" s="51" t="s">
        <v>26</v>
      </c>
      <c r="H32" s="35" t="s">
        <v>426</v>
      </c>
      <c r="I32" s="51" t="s">
        <v>29</v>
      </c>
      <c r="J32" s="51" t="s">
        <v>29</v>
      </c>
      <c r="K32" s="51" t="s">
        <v>29</v>
      </c>
      <c r="L32" s="35" t="s">
        <v>427</v>
      </c>
      <c r="M32" s="51" t="s">
        <v>29</v>
      </c>
      <c r="N32" s="77" t="s">
        <v>138</v>
      </c>
      <c r="O32" s="77" t="s">
        <v>29</v>
      </c>
      <c r="P32" s="77" t="s">
        <v>29</v>
      </c>
      <c r="Q32" s="64">
        <v>45463</v>
      </c>
      <c r="T32" s="17"/>
      <c r="U32" s="17"/>
      <c r="V32" s="17"/>
      <c r="W32" s="17"/>
      <c r="X32" s="17"/>
      <c r="Y32" s="17"/>
      <c r="Z32" s="17"/>
      <c r="AA32" s="17"/>
      <c r="AB32" s="17"/>
      <c r="AC32" s="17"/>
      <c r="AD32" s="17"/>
    </row>
    <row r="33" spans="1:30" ht="87" customHeight="1" x14ac:dyDescent="0.25">
      <c r="A33" s="62" t="s">
        <v>2</v>
      </c>
      <c r="B33" s="32" t="s">
        <v>465</v>
      </c>
      <c r="C33" s="35" t="s">
        <v>466</v>
      </c>
      <c r="D33" s="35" t="s">
        <v>577</v>
      </c>
      <c r="E33" s="35" t="s">
        <v>29</v>
      </c>
      <c r="F33" s="51" t="s">
        <v>29</v>
      </c>
      <c r="G33" s="51" t="s">
        <v>296</v>
      </c>
      <c r="H33" s="83" t="s">
        <v>869</v>
      </c>
      <c r="I33" s="51" t="s">
        <v>29</v>
      </c>
      <c r="J33" s="51" t="s">
        <v>29</v>
      </c>
      <c r="K33" s="51" t="s">
        <v>29</v>
      </c>
      <c r="L33" s="35" t="s">
        <v>427</v>
      </c>
      <c r="M33" s="51" t="s">
        <v>29</v>
      </c>
      <c r="N33" s="77" t="s">
        <v>91</v>
      </c>
      <c r="O33" s="77" t="s">
        <v>29</v>
      </c>
      <c r="P33" s="77" t="s">
        <v>29</v>
      </c>
      <c r="Q33" s="64">
        <v>45463</v>
      </c>
      <c r="T33" s="17"/>
      <c r="U33" s="17"/>
      <c r="V33" s="17"/>
      <c r="W33" s="17"/>
      <c r="X33" s="17"/>
      <c r="Y33" s="17"/>
      <c r="Z33" s="17"/>
      <c r="AA33" s="17"/>
      <c r="AB33" s="17"/>
      <c r="AC33" s="17"/>
      <c r="AD33" s="17"/>
    </row>
    <row r="34" spans="1:30" ht="82.5" customHeight="1" x14ac:dyDescent="0.25">
      <c r="A34" s="62" t="s">
        <v>2</v>
      </c>
      <c r="B34" s="32" t="s">
        <v>499</v>
      </c>
      <c r="C34" s="35" t="s">
        <v>498</v>
      </c>
      <c r="D34" s="35" t="s">
        <v>574</v>
      </c>
      <c r="E34" s="51" t="s">
        <v>29</v>
      </c>
      <c r="F34" s="51" t="s">
        <v>29</v>
      </c>
      <c r="G34" s="51" t="s">
        <v>26</v>
      </c>
      <c r="H34" s="54" t="s">
        <v>426</v>
      </c>
      <c r="I34" s="51" t="s">
        <v>29</v>
      </c>
      <c r="J34" s="51" t="s">
        <v>29</v>
      </c>
      <c r="K34" s="51" t="s">
        <v>29</v>
      </c>
      <c r="L34" s="35" t="s">
        <v>427</v>
      </c>
      <c r="M34" s="51" t="s">
        <v>29</v>
      </c>
      <c r="N34" s="77" t="s">
        <v>91</v>
      </c>
      <c r="O34" s="77" t="s">
        <v>29</v>
      </c>
      <c r="P34" s="77" t="s">
        <v>29</v>
      </c>
      <c r="Q34" s="64">
        <v>45463</v>
      </c>
      <c r="T34" s="17"/>
      <c r="U34" s="17"/>
      <c r="V34" s="17"/>
      <c r="W34" s="17"/>
      <c r="X34" s="17"/>
      <c r="Y34" s="17"/>
      <c r="Z34" s="17"/>
      <c r="AA34" s="17"/>
      <c r="AB34" s="17"/>
      <c r="AC34" s="17"/>
      <c r="AD34" s="17"/>
    </row>
    <row r="35" spans="1:30" ht="86.25" customHeight="1" x14ac:dyDescent="0.25">
      <c r="A35" s="62" t="s">
        <v>2</v>
      </c>
      <c r="B35" s="32" t="s">
        <v>415</v>
      </c>
      <c r="C35" s="35" t="s">
        <v>408</v>
      </c>
      <c r="D35" s="18" t="s">
        <v>570</v>
      </c>
      <c r="E35" s="18" t="s">
        <v>594</v>
      </c>
      <c r="F35" s="35" t="s">
        <v>604</v>
      </c>
      <c r="G35" s="35" t="s">
        <v>26</v>
      </c>
      <c r="H35" s="54" t="s">
        <v>409</v>
      </c>
      <c r="I35" s="35" t="s">
        <v>29</v>
      </c>
      <c r="J35" s="35" t="s">
        <v>29</v>
      </c>
      <c r="K35" s="35" t="s">
        <v>29</v>
      </c>
      <c r="L35" s="35" t="s">
        <v>410</v>
      </c>
      <c r="M35" s="35" t="s">
        <v>21</v>
      </c>
      <c r="N35" s="69" t="s">
        <v>374</v>
      </c>
      <c r="O35" s="77" t="s">
        <v>29</v>
      </c>
      <c r="P35" s="69" t="s">
        <v>29</v>
      </c>
      <c r="Q35" s="64">
        <v>45463</v>
      </c>
      <c r="T35" s="17"/>
      <c r="U35" s="17"/>
      <c r="V35" s="17"/>
      <c r="W35" s="17"/>
      <c r="X35" s="17"/>
      <c r="Y35" s="17"/>
      <c r="Z35" s="17"/>
      <c r="AA35" s="17"/>
      <c r="AB35" s="17"/>
      <c r="AC35" s="17"/>
      <c r="AD35" s="17"/>
    </row>
    <row r="36" spans="1:30" ht="81" customHeight="1" x14ac:dyDescent="0.25">
      <c r="A36" s="62" t="s">
        <v>2</v>
      </c>
      <c r="B36" s="32" t="s">
        <v>478</v>
      </c>
      <c r="C36" s="35" t="s">
        <v>471</v>
      </c>
      <c r="D36" s="99" t="s">
        <v>479</v>
      </c>
      <c r="E36" s="35" t="s">
        <v>601</v>
      </c>
      <c r="F36" s="51" t="s">
        <v>29</v>
      </c>
      <c r="G36" s="35" t="s">
        <v>472</v>
      </c>
      <c r="H36" s="83" t="s">
        <v>473</v>
      </c>
      <c r="I36" s="51" t="s">
        <v>29</v>
      </c>
      <c r="J36" s="51" t="s">
        <v>29</v>
      </c>
      <c r="K36" s="51" t="s">
        <v>29</v>
      </c>
      <c r="L36" s="51" t="s">
        <v>30</v>
      </c>
      <c r="M36" s="51" t="s">
        <v>29</v>
      </c>
      <c r="N36" s="77" t="s">
        <v>533</v>
      </c>
      <c r="O36" s="77" t="s">
        <v>29</v>
      </c>
      <c r="P36" s="77" t="s">
        <v>29</v>
      </c>
      <c r="Q36" s="64">
        <v>45855</v>
      </c>
      <c r="T36" s="17"/>
      <c r="U36" s="17"/>
      <c r="V36" s="17"/>
      <c r="W36" s="17"/>
      <c r="X36" s="17"/>
      <c r="Y36" s="17"/>
      <c r="Z36" s="17"/>
      <c r="AA36" s="17"/>
      <c r="AB36" s="17"/>
      <c r="AC36" s="17"/>
      <c r="AD36" s="17"/>
    </row>
    <row r="37" spans="1:30" ht="71.25" customHeight="1" x14ac:dyDescent="0.25">
      <c r="A37" s="62" t="s">
        <v>2</v>
      </c>
      <c r="B37" s="32" t="s">
        <v>470</v>
      </c>
      <c r="C37" s="35" t="s">
        <v>471</v>
      </c>
      <c r="D37" s="35" t="s">
        <v>578</v>
      </c>
      <c r="E37" s="35" t="s">
        <v>599</v>
      </c>
      <c r="F37" s="51" t="s">
        <v>29</v>
      </c>
      <c r="G37" s="35" t="s">
        <v>472</v>
      </c>
      <c r="H37" s="83" t="s">
        <v>473</v>
      </c>
      <c r="I37" s="51" t="s">
        <v>29</v>
      </c>
      <c r="J37" s="51" t="s">
        <v>29</v>
      </c>
      <c r="K37" s="51" t="s">
        <v>29</v>
      </c>
      <c r="L37" s="51" t="s">
        <v>30</v>
      </c>
      <c r="M37" s="51" t="s">
        <v>29</v>
      </c>
      <c r="N37" s="77" t="s">
        <v>58</v>
      </c>
      <c r="O37" s="77" t="s">
        <v>29</v>
      </c>
      <c r="P37" s="77" t="s">
        <v>29</v>
      </c>
      <c r="Q37" s="64">
        <v>45855</v>
      </c>
      <c r="T37" s="17"/>
      <c r="U37" s="17"/>
      <c r="V37" s="17"/>
      <c r="W37" s="17"/>
      <c r="X37" s="17"/>
      <c r="Y37" s="17"/>
      <c r="Z37" s="17"/>
      <c r="AA37" s="17"/>
      <c r="AB37" s="17"/>
      <c r="AC37" s="17"/>
      <c r="AD37" s="17"/>
    </row>
    <row r="38" spans="1:30" ht="45" x14ac:dyDescent="0.25">
      <c r="A38" s="62" t="s">
        <v>2</v>
      </c>
      <c r="B38" s="32" t="s">
        <v>474</v>
      </c>
      <c r="C38" s="35" t="s">
        <v>471</v>
      </c>
      <c r="D38" s="116" t="s">
        <v>475</v>
      </c>
      <c r="E38" s="35" t="s">
        <v>599</v>
      </c>
      <c r="F38" s="51" t="s">
        <v>29</v>
      </c>
      <c r="G38" s="35" t="s">
        <v>472</v>
      </c>
      <c r="H38" s="83" t="s">
        <v>473</v>
      </c>
      <c r="I38" s="51" t="s">
        <v>29</v>
      </c>
      <c r="J38" s="51" t="s">
        <v>29</v>
      </c>
      <c r="K38" s="51" t="s">
        <v>29</v>
      </c>
      <c r="L38" s="51" t="s">
        <v>30</v>
      </c>
      <c r="M38" s="51" t="s">
        <v>29</v>
      </c>
      <c r="N38" s="77" t="s">
        <v>58</v>
      </c>
      <c r="O38" s="77" t="s">
        <v>29</v>
      </c>
      <c r="P38" s="77" t="s">
        <v>29</v>
      </c>
      <c r="Q38" s="64">
        <v>45855</v>
      </c>
      <c r="T38" s="17"/>
      <c r="U38" s="17"/>
      <c r="V38" s="17"/>
      <c r="W38" s="17"/>
      <c r="X38" s="17"/>
      <c r="Y38" s="17"/>
      <c r="Z38" s="17"/>
      <c r="AA38" s="17"/>
      <c r="AB38" s="17"/>
      <c r="AC38" s="17"/>
      <c r="AD38" s="17"/>
    </row>
    <row r="39" spans="1:30" ht="45" x14ac:dyDescent="0.25">
      <c r="A39" s="62" t="s">
        <v>2</v>
      </c>
      <c r="B39" s="32" t="s">
        <v>476</v>
      </c>
      <c r="C39" s="35" t="s">
        <v>471</v>
      </c>
      <c r="D39" s="115" t="s">
        <v>477</v>
      </c>
      <c r="E39" s="35" t="s">
        <v>600</v>
      </c>
      <c r="F39" s="51" t="s">
        <v>29</v>
      </c>
      <c r="G39" s="35" t="s">
        <v>472</v>
      </c>
      <c r="H39" s="83" t="s">
        <v>473</v>
      </c>
      <c r="I39" s="51" t="s">
        <v>29</v>
      </c>
      <c r="J39" s="51" t="s">
        <v>29</v>
      </c>
      <c r="K39" s="51" t="s">
        <v>29</v>
      </c>
      <c r="L39" s="51" t="s">
        <v>30</v>
      </c>
      <c r="M39" s="51" t="s">
        <v>29</v>
      </c>
      <c r="N39" s="77" t="s">
        <v>58</v>
      </c>
      <c r="O39" s="77" t="s">
        <v>29</v>
      </c>
      <c r="P39" s="77" t="s">
        <v>29</v>
      </c>
      <c r="Q39" s="64">
        <v>45855</v>
      </c>
      <c r="T39" s="17"/>
      <c r="U39" s="17"/>
      <c r="V39" s="17"/>
      <c r="W39" s="17"/>
      <c r="X39" s="17"/>
      <c r="Y39" s="17"/>
      <c r="Z39" s="17"/>
      <c r="AA39" s="17"/>
      <c r="AB39" s="17"/>
      <c r="AC39" s="17"/>
      <c r="AD39" s="17"/>
    </row>
    <row r="40" spans="1:30" ht="75" x14ac:dyDescent="0.25">
      <c r="A40" s="62" t="s">
        <v>2</v>
      </c>
      <c r="B40" s="32" t="s">
        <v>411</v>
      </c>
      <c r="C40" s="35" t="s">
        <v>408</v>
      </c>
      <c r="D40" s="18" t="s">
        <v>570</v>
      </c>
      <c r="E40" s="18" t="s">
        <v>596</v>
      </c>
      <c r="F40" s="35" t="s">
        <v>26</v>
      </c>
      <c r="G40" s="54" t="s">
        <v>26</v>
      </c>
      <c r="H40" s="54" t="s">
        <v>409</v>
      </c>
      <c r="I40" s="35" t="s">
        <v>29</v>
      </c>
      <c r="J40" s="54" t="s">
        <v>29</v>
      </c>
      <c r="K40" s="54" t="s">
        <v>29</v>
      </c>
      <c r="L40" s="35" t="s">
        <v>410</v>
      </c>
      <c r="M40" s="35" t="s">
        <v>20</v>
      </c>
      <c r="N40" s="201" t="s">
        <v>374</v>
      </c>
      <c r="O40" s="77" t="s">
        <v>29</v>
      </c>
      <c r="P40" s="201" t="s">
        <v>29</v>
      </c>
      <c r="Q40" s="64">
        <v>45463</v>
      </c>
      <c r="T40" s="17"/>
      <c r="U40" s="17"/>
      <c r="V40" s="17"/>
      <c r="W40" s="17"/>
      <c r="X40" s="17"/>
      <c r="Y40" s="17"/>
      <c r="Z40" s="17"/>
      <c r="AA40" s="17"/>
      <c r="AB40" s="17"/>
      <c r="AC40" s="17"/>
      <c r="AD40" s="17"/>
    </row>
    <row r="41" spans="1:30" ht="45" x14ac:dyDescent="0.25">
      <c r="A41" s="62" t="s">
        <v>2</v>
      </c>
      <c r="B41" s="32" t="s">
        <v>480</v>
      </c>
      <c r="C41" s="35" t="s">
        <v>471</v>
      </c>
      <c r="D41" s="115" t="s">
        <v>477</v>
      </c>
      <c r="E41" s="35" t="s">
        <v>600</v>
      </c>
      <c r="F41" s="51" t="s">
        <v>29</v>
      </c>
      <c r="G41" s="54" t="s">
        <v>472</v>
      </c>
      <c r="H41" s="83" t="s">
        <v>473</v>
      </c>
      <c r="I41" s="51" t="s">
        <v>29</v>
      </c>
      <c r="J41" s="83" t="s">
        <v>29</v>
      </c>
      <c r="K41" s="83" t="s">
        <v>29</v>
      </c>
      <c r="L41" s="51" t="s">
        <v>30</v>
      </c>
      <c r="M41" s="51" t="s">
        <v>29</v>
      </c>
      <c r="N41" s="77" t="s">
        <v>58</v>
      </c>
      <c r="O41" s="77" t="s">
        <v>29</v>
      </c>
      <c r="P41" s="77" t="s">
        <v>29</v>
      </c>
      <c r="Q41" s="64">
        <v>45855</v>
      </c>
      <c r="T41" s="17"/>
      <c r="U41" s="17"/>
      <c r="V41" s="17"/>
      <c r="W41" s="17"/>
      <c r="X41" s="17"/>
      <c r="Y41" s="17"/>
      <c r="Z41" s="17"/>
      <c r="AA41" s="17"/>
      <c r="AB41" s="17"/>
      <c r="AC41" s="17"/>
      <c r="AD41" s="17"/>
    </row>
    <row r="42" spans="1:30" ht="75" x14ac:dyDescent="0.25">
      <c r="A42" s="62" t="s">
        <v>2</v>
      </c>
      <c r="B42" s="32" t="s">
        <v>413</v>
      </c>
      <c r="C42" s="35" t="s">
        <v>408</v>
      </c>
      <c r="D42" s="18" t="s">
        <v>570</v>
      </c>
      <c r="E42" s="18" t="s">
        <v>594</v>
      </c>
      <c r="F42" s="35" t="s">
        <v>26</v>
      </c>
      <c r="G42" s="35" t="s">
        <v>414</v>
      </c>
      <c r="H42" s="54" t="s">
        <v>409</v>
      </c>
      <c r="I42" s="35" t="s">
        <v>29</v>
      </c>
      <c r="J42" s="35" t="s">
        <v>29</v>
      </c>
      <c r="K42" s="35" t="s">
        <v>29</v>
      </c>
      <c r="L42" s="35" t="s">
        <v>526</v>
      </c>
      <c r="M42" s="35" t="s">
        <v>220</v>
      </c>
      <c r="N42" s="201" t="s">
        <v>374</v>
      </c>
      <c r="O42" s="77" t="s">
        <v>29</v>
      </c>
      <c r="P42" s="201" t="s">
        <v>29</v>
      </c>
      <c r="Q42" s="64">
        <v>45463</v>
      </c>
    </row>
    <row r="43" spans="1:30" ht="75" x14ac:dyDescent="0.25">
      <c r="A43" s="62" t="s">
        <v>2</v>
      </c>
      <c r="B43" s="35" t="s">
        <v>551</v>
      </c>
      <c r="C43" s="35" t="s">
        <v>408</v>
      </c>
      <c r="D43" s="18" t="s">
        <v>570</v>
      </c>
      <c r="E43" s="18" t="s">
        <v>594</v>
      </c>
      <c r="F43" s="35" t="s">
        <v>26</v>
      </c>
      <c r="G43" s="35" t="s">
        <v>417</v>
      </c>
      <c r="H43" s="35" t="s">
        <v>409</v>
      </c>
      <c r="I43" s="35" t="s">
        <v>29</v>
      </c>
      <c r="J43" s="35" t="s">
        <v>29</v>
      </c>
      <c r="K43" s="35" t="s">
        <v>29</v>
      </c>
      <c r="L43" s="35" t="s">
        <v>410</v>
      </c>
      <c r="M43" s="35" t="s">
        <v>138</v>
      </c>
      <c r="N43" s="201" t="s">
        <v>524</v>
      </c>
      <c r="O43" s="77" t="s">
        <v>29</v>
      </c>
      <c r="P43" s="201" t="s">
        <v>29</v>
      </c>
      <c r="Q43" s="64">
        <v>45463</v>
      </c>
    </row>
    <row r="44" spans="1:30" ht="75" x14ac:dyDescent="0.25">
      <c r="A44" s="62" t="s">
        <v>2</v>
      </c>
      <c r="B44" s="32" t="s">
        <v>412</v>
      </c>
      <c r="C44" s="35" t="s">
        <v>408</v>
      </c>
      <c r="D44" s="18" t="s">
        <v>570</v>
      </c>
      <c r="E44" s="18" t="s">
        <v>595</v>
      </c>
      <c r="F44" s="35" t="s">
        <v>26</v>
      </c>
      <c r="G44" s="35" t="s">
        <v>26</v>
      </c>
      <c r="H44" s="35" t="s">
        <v>409</v>
      </c>
      <c r="I44" s="35" t="s">
        <v>29</v>
      </c>
      <c r="J44" s="35" t="s">
        <v>29</v>
      </c>
      <c r="K44" s="35" t="s">
        <v>29</v>
      </c>
      <c r="L44" s="35" t="s">
        <v>410</v>
      </c>
      <c r="M44" s="35" t="s">
        <v>20</v>
      </c>
      <c r="N44" s="201" t="s">
        <v>374</v>
      </c>
      <c r="O44" s="77" t="s">
        <v>29</v>
      </c>
      <c r="P44" s="201" t="s">
        <v>29</v>
      </c>
      <c r="Q44" s="64">
        <v>45463</v>
      </c>
    </row>
    <row r="45" spans="1:30" s="45" customFormat="1" ht="45" x14ac:dyDescent="0.25">
      <c r="A45" s="62" t="s">
        <v>2</v>
      </c>
      <c r="B45" s="32" t="s">
        <v>485</v>
      </c>
      <c r="C45" s="35" t="s">
        <v>335</v>
      </c>
      <c r="D45" s="113" t="s">
        <v>482</v>
      </c>
      <c r="E45" s="35" t="s">
        <v>483</v>
      </c>
      <c r="F45" s="51" t="s">
        <v>29</v>
      </c>
      <c r="G45" s="51" t="s">
        <v>26</v>
      </c>
      <c r="H45" s="35" t="s">
        <v>426</v>
      </c>
      <c r="I45" s="51" t="s">
        <v>29</v>
      </c>
      <c r="J45" s="51" t="s">
        <v>29</v>
      </c>
      <c r="K45" s="51" t="s">
        <v>29</v>
      </c>
      <c r="L45" s="35" t="s">
        <v>427</v>
      </c>
      <c r="M45" s="51" t="s">
        <v>107</v>
      </c>
      <c r="N45" s="77" t="s">
        <v>524</v>
      </c>
      <c r="O45" s="77" t="s">
        <v>29</v>
      </c>
      <c r="P45" s="77" t="s">
        <v>29</v>
      </c>
      <c r="Q45" s="64">
        <v>45463</v>
      </c>
    </row>
    <row r="46" spans="1:30" s="45" customFormat="1" ht="45" x14ac:dyDescent="0.25">
      <c r="A46" s="62" t="s">
        <v>2</v>
      </c>
      <c r="B46" s="32" t="s">
        <v>490</v>
      </c>
      <c r="C46" s="35" t="s">
        <v>335</v>
      </c>
      <c r="D46" s="113" t="s">
        <v>482</v>
      </c>
      <c r="E46" s="35" t="s">
        <v>483</v>
      </c>
      <c r="F46" s="51" t="s">
        <v>29</v>
      </c>
      <c r="G46" s="51" t="s">
        <v>26</v>
      </c>
      <c r="H46" s="35" t="s">
        <v>426</v>
      </c>
      <c r="I46" s="51" t="s">
        <v>29</v>
      </c>
      <c r="J46" s="51" t="s">
        <v>29</v>
      </c>
      <c r="K46" s="51" t="s">
        <v>29</v>
      </c>
      <c r="L46" s="35" t="s">
        <v>427</v>
      </c>
      <c r="M46" s="77" t="s">
        <v>107</v>
      </c>
      <c r="N46" s="77" t="s">
        <v>524</v>
      </c>
      <c r="O46" s="77" t="s">
        <v>29</v>
      </c>
      <c r="P46" s="77" t="s">
        <v>29</v>
      </c>
      <c r="Q46" s="64">
        <v>45463</v>
      </c>
    </row>
    <row r="47" spans="1:30" s="45" customFormat="1" ht="45" x14ac:dyDescent="0.25">
      <c r="A47" s="62" t="s">
        <v>2</v>
      </c>
      <c r="B47" s="32" t="s">
        <v>495</v>
      </c>
      <c r="C47" s="35" t="s">
        <v>335</v>
      </c>
      <c r="D47" s="113" t="s">
        <v>482</v>
      </c>
      <c r="E47" s="35" t="s">
        <v>483</v>
      </c>
      <c r="F47" s="51" t="s">
        <v>29</v>
      </c>
      <c r="G47" s="51" t="s">
        <v>26</v>
      </c>
      <c r="H47" s="35" t="s">
        <v>426</v>
      </c>
      <c r="I47" s="51" t="s">
        <v>29</v>
      </c>
      <c r="J47" s="51" t="s">
        <v>29</v>
      </c>
      <c r="K47" s="51" t="s">
        <v>29</v>
      </c>
      <c r="L47" s="35" t="s">
        <v>427</v>
      </c>
      <c r="M47" s="51" t="s">
        <v>107</v>
      </c>
      <c r="N47" s="77" t="s">
        <v>524</v>
      </c>
      <c r="O47" s="77" t="s">
        <v>29</v>
      </c>
      <c r="P47" s="77" t="s">
        <v>29</v>
      </c>
      <c r="Q47" s="64">
        <v>45463</v>
      </c>
    </row>
    <row r="48" spans="1:30" s="45" customFormat="1" ht="45" x14ac:dyDescent="0.25">
      <c r="A48" s="62" t="s">
        <v>2</v>
      </c>
      <c r="B48" s="32" t="s">
        <v>489</v>
      </c>
      <c r="C48" s="35" t="s">
        <v>335</v>
      </c>
      <c r="D48" s="113" t="s">
        <v>482</v>
      </c>
      <c r="E48" s="35" t="s">
        <v>483</v>
      </c>
      <c r="F48" s="51" t="s">
        <v>29</v>
      </c>
      <c r="G48" s="51" t="s">
        <v>26</v>
      </c>
      <c r="H48" s="35" t="s">
        <v>426</v>
      </c>
      <c r="I48" s="51" t="s">
        <v>29</v>
      </c>
      <c r="J48" s="51" t="s">
        <v>29</v>
      </c>
      <c r="K48" s="51" t="s">
        <v>29</v>
      </c>
      <c r="L48" s="35" t="s">
        <v>427</v>
      </c>
      <c r="M48" s="77" t="s">
        <v>107</v>
      </c>
      <c r="N48" s="77" t="s">
        <v>524</v>
      </c>
      <c r="O48" s="77" t="s">
        <v>29</v>
      </c>
      <c r="P48" s="77" t="s">
        <v>29</v>
      </c>
      <c r="Q48" s="64">
        <v>45463</v>
      </c>
    </row>
    <row r="49" spans="1:17" s="45" customFormat="1" ht="45" x14ac:dyDescent="0.25">
      <c r="A49" s="62" t="s">
        <v>2</v>
      </c>
      <c r="B49" s="32" t="s">
        <v>488</v>
      </c>
      <c r="C49" s="35" t="s">
        <v>335</v>
      </c>
      <c r="D49" s="113" t="s">
        <v>482</v>
      </c>
      <c r="E49" s="35" t="s">
        <v>483</v>
      </c>
      <c r="F49" s="51" t="s">
        <v>29</v>
      </c>
      <c r="G49" s="51" t="s">
        <v>26</v>
      </c>
      <c r="H49" s="35" t="s">
        <v>426</v>
      </c>
      <c r="I49" s="51" t="s">
        <v>29</v>
      </c>
      <c r="J49" s="51" t="s">
        <v>29</v>
      </c>
      <c r="K49" s="51" t="s">
        <v>29</v>
      </c>
      <c r="L49" s="35" t="s">
        <v>427</v>
      </c>
      <c r="M49" s="51" t="s">
        <v>107</v>
      </c>
      <c r="N49" s="77" t="s">
        <v>524</v>
      </c>
      <c r="O49" s="77" t="s">
        <v>29</v>
      </c>
      <c r="P49" s="77" t="s">
        <v>29</v>
      </c>
      <c r="Q49" s="64">
        <v>45463</v>
      </c>
    </row>
    <row r="50" spans="1:17" s="45" customFormat="1" ht="45" x14ac:dyDescent="0.25">
      <c r="A50" s="62" t="s">
        <v>2</v>
      </c>
      <c r="B50" s="32" t="s">
        <v>435</v>
      </c>
      <c r="C50" s="35" t="s">
        <v>434</v>
      </c>
      <c r="D50" s="35" t="s">
        <v>573</v>
      </c>
      <c r="E50" s="35"/>
      <c r="F50" s="35" t="s">
        <v>29</v>
      </c>
      <c r="G50" s="35" t="s">
        <v>425</v>
      </c>
      <c r="H50" s="54" t="s">
        <v>426</v>
      </c>
      <c r="I50" s="35" t="s">
        <v>29</v>
      </c>
      <c r="J50" s="35" t="s">
        <v>29</v>
      </c>
      <c r="K50" s="35" t="s">
        <v>29</v>
      </c>
      <c r="L50" s="35" t="s">
        <v>427</v>
      </c>
      <c r="M50" s="35" t="s">
        <v>107</v>
      </c>
      <c r="N50" s="201" t="s">
        <v>524</v>
      </c>
      <c r="O50" s="77" t="s">
        <v>29</v>
      </c>
      <c r="P50" s="201" t="s">
        <v>29</v>
      </c>
      <c r="Q50" s="64">
        <v>45463</v>
      </c>
    </row>
    <row r="51" spans="1:17" s="45" customFormat="1" ht="45" x14ac:dyDescent="0.25">
      <c r="A51" s="62" t="s">
        <v>2</v>
      </c>
      <c r="B51" s="32" t="s">
        <v>433</v>
      </c>
      <c r="C51" s="35" t="s">
        <v>434</v>
      </c>
      <c r="D51" s="35" t="s">
        <v>573</v>
      </c>
      <c r="E51" s="35"/>
      <c r="F51" s="35" t="s">
        <v>29</v>
      </c>
      <c r="G51" s="35" t="s">
        <v>425</v>
      </c>
      <c r="H51" s="54" t="s">
        <v>426</v>
      </c>
      <c r="I51" s="35" t="s">
        <v>29</v>
      </c>
      <c r="J51" s="35" t="s">
        <v>29</v>
      </c>
      <c r="K51" s="35" t="s">
        <v>29</v>
      </c>
      <c r="L51" s="35" t="s">
        <v>427</v>
      </c>
      <c r="M51" s="35" t="s">
        <v>138</v>
      </c>
      <c r="N51" s="201" t="s">
        <v>524</v>
      </c>
      <c r="O51" s="77" t="s">
        <v>29</v>
      </c>
      <c r="P51" s="201" t="s">
        <v>29</v>
      </c>
      <c r="Q51" s="64">
        <v>45463</v>
      </c>
    </row>
    <row r="52" spans="1:17" s="45" customFormat="1" ht="45" x14ac:dyDescent="0.25">
      <c r="A52" s="62" t="s">
        <v>2</v>
      </c>
      <c r="B52" s="32" t="s">
        <v>432</v>
      </c>
      <c r="C52" s="35" t="s">
        <v>866</v>
      </c>
      <c r="D52" s="35" t="s">
        <v>431</v>
      </c>
      <c r="E52" s="26" t="s">
        <v>597</v>
      </c>
      <c r="F52" s="35" t="s">
        <v>26</v>
      </c>
      <c r="G52" s="35" t="s">
        <v>425</v>
      </c>
      <c r="H52" s="54" t="s">
        <v>867</v>
      </c>
      <c r="I52" s="35" t="s">
        <v>29</v>
      </c>
      <c r="J52" s="35" t="s">
        <v>29</v>
      </c>
      <c r="K52" s="35" t="s">
        <v>29</v>
      </c>
      <c r="L52" s="35" t="s">
        <v>427</v>
      </c>
      <c r="M52" s="201" t="s">
        <v>107</v>
      </c>
      <c r="N52" s="201" t="s">
        <v>525</v>
      </c>
      <c r="O52" s="77" t="s">
        <v>29</v>
      </c>
      <c r="P52" s="201" t="s">
        <v>29</v>
      </c>
      <c r="Q52" s="64">
        <v>45463</v>
      </c>
    </row>
    <row r="53" spans="1:17" s="45" customFormat="1" ht="90" x14ac:dyDescent="0.25">
      <c r="A53" s="62" t="s">
        <v>2</v>
      </c>
      <c r="B53" s="32" t="s">
        <v>445</v>
      </c>
      <c r="C53" s="35" t="s">
        <v>446</v>
      </c>
      <c r="D53" s="35" t="s">
        <v>753</v>
      </c>
      <c r="E53" s="35" t="s">
        <v>597</v>
      </c>
      <c r="F53" s="35" t="s">
        <v>26</v>
      </c>
      <c r="G53" s="35" t="s">
        <v>425</v>
      </c>
      <c r="H53" s="54" t="s">
        <v>426</v>
      </c>
      <c r="I53" s="35" t="s">
        <v>29</v>
      </c>
      <c r="J53" s="35" t="s">
        <v>29</v>
      </c>
      <c r="K53" s="35" t="s">
        <v>29</v>
      </c>
      <c r="L53" s="35" t="s">
        <v>427</v>
      </c>
      <c r="M53" s="35" t="s">
        <v>107</v>
      </c>
      <c r="N53" s="201" t="s">
        <v>525</v>
      </c>
      <c r="O53" s="77" t="s">
        <v>29</v>
      </c>
      <c r="P53" s="201" t="s">
        <v>29</v>
      </c>
      <c r="Q53" s="64">
        <v>45463</v>
      </c>
    </row>
    <row r="54" spans="1:17" s="45" customFormat="1" ht="45" x14ac:dyDescent="0.25">
      <c r="A54" s="62" t="s">
        <v>2</v>
      </c>
      <c r="B54" s="32" t="s">
        <v>491</v>
      </c>
      <c r="C54" s="35" t="s">
        <v>335</v>
      </c>
      <c r="D54" s="113" t="s">
        <v>482</v>
      </c>
      <c r="E54" s="35" t="s">
        <v>483</v>
      </c>
      <c r="F54" s="51" t="s">
        <v>29</v>
      </c>
      <c r="G54" s="51" t="s">
        <v>26</v>
      </c>
      <c r="H54" s="54" t="s">
        <v>426</v>
      </c>
      <c r="I54" s="51" t="s">
        <v>29</v>
      </c>
      <c r="J54" s="51" t="s">
        <v>29</v>
      </c>
      <c r="K54" s="51" t="s">
        <v>29</v>
      </c>
      <c r="L54" s="35" t="s">
        <v>427</v>
      </c>
      <c r="M54" s="51" t="s">
        <v>91</v>
      </c>
      <c r="N54" s="77" t="s">
        <v>524</v>
      </c>
      <c r="O54" s="77" t="s">
        <v>29</v>
      </c>
      <c r="P54" s="77" t="s">
        <v>29</v>
      </c>
      <c r="Q54" s="64">
        <v>45463</v>
      </c>
    </row>
    <row r="55" spans="1:17" s="45" customFormat="1" ht="45" x14ac:dyDescent="0.25">
      <c r="A55" s="62" t="s">
        <v>2</v>
      </c>
      <c r="B55" s="32" t="s">
        <v>486</v>
      </c>
      <c r="C55" s="35" t="s">
        <v>335</v>
      </c>
      <c r="D55" s="113" t="s">
        <v>482</v>
      </c>
      <c r="E55" s="35" t="s">
        <v>483</v>
      </c>
      <c r="F55" s="51" t="s">
        <v>29</v>
      </c>
      <c r="G55" s="51" t="s">
        <v>26</v>
      </c>
      <c r="H55" s="54" t="s">
        <v>426</v>
      </c>
      <c r="I55" s="51" t="s">
        <v>29</v>
      </c>
      <c r="J55" s="51" t="s">
        <v>29</v>
      </c>
      <c r="K55" s="51" t="s">
        <v>29</v>
      </c>
      <c r="L55" s="35" t="s">
        <v>427</v>
      </c>
      <c r="M55" s="51" t="s">
        <v>107</v>
      </c>
      <c r="N55" s="77" t="s">
        <v>524</v>
      </c>
      <c r="O55" s="77" t="s">
        <v>29</v>
      </c>
      <c r="P55" s="77" t="s">
        <v>29</v>
      </c>
      <c r="Q55" s="64">
        <v>45463</v>
      </c>
    </row>
    <row r="56" spans="1:17" s="45" customFormat="1" ht="45" x14ac:dyDescent="0.25">
      <c r="A56" s="62" t="s">
        <v>2</v>
      </c>
      <c r="B56" s="32" t="s">
        <v>496</v>
      </c>
      <c r="C56" s="35" t="s">
        <v>335</v>
      </c>
      <c r="D56" s="113" t="s">
        <v>482</v>
      </c>
      <c r="E56" s="35" t="s">
        <v>483</v>
      </c>
      <c r="F56" s="51" t="s">
        <v>29</v>
      </c>
      <c r="G56" s="51" t="s">
        <v>26</v>
      </c>
      <c r="H56" s="54" t="s">
        <v>426</v>
      </c>
      <c r="I56" s="51" t="s">
        <v>29</v>
      </c>
      <c r="J56" s="51" t="s">
        <v>29</v>
      </c>
      <c r="K56" s="51" t="s">
        <v>29</v>
      </c>
      <c r="L56" s="35" t="s">
        <v>427</v>
      </c>
      <c r="M56" s="77" t="s">
        <v>29</v>
      </c>
      <c r="N56" s="77" t="s">
        <v>524</v>
      </c>
      <c r="O56" s="77" t="s">
        <v>29</v>
      </c>
      <c r="P56" s="77" t="s">
        <v>29</v>
      </c>
      <c r="Q56" s="64">
        <v>45855</v>
      </c>
    </row>
    <row r="57" spans="1:17" s="45" customFormat="1" ht="75" x14ac:dyDescent="0.25">
      <c r="A57" s="62" t="s">
        <v>2</v>
      </c>
      <c r="B57" s="33" t="s">
        <v>420</v>
      </c>
      <c r="C57" s="35" t="s">
        <v>408</v>
      </c>
      <c r="D57" s="18" t="s">
        <v>570</v>
      </c>
      <c r="E57" s="18" t="s">
        <v>595</v>
      </c>
      <c r="F57" s="35" t="s">
        <v>26</v>
      </c>
      <c r="G57" s="35" t="s">
        <v>26</v>
      </c>
      <c r="H57" s="54" t="s">
        <v>409</v>
      </c>
      <c r="I57" s="35" t="s">
        <v>29</v>
      </c>
      <c r="J57" s="35" t="s">
        <v>29</v>
      </c>
      <c r="K57" s="35" t="s">
        <v>29</v>
      </c>
      <c r="L57" s="35" t="s">
        <v>410</v>
      </c>
      <c r="M57" s="35" t="s">
        <v>91</v>
      </c>
      <c r="N57" s="80" t="s">
        <v>91</v>
      </c>
      <c r="O57" s="77" t="s">
        <v>29</v>
      </c>
      <c r="P57" s="201" t="s">
        <v>29</v>
      </c>
      <c r="Q57" s="64">
        <v>45463</v>
      </c>
    </row>
    <row r="58" spans="1:17" s="45" customFormat="1" ht="60" x14ac:dyDescent="0.25">
      <c r="A58" s="62" t="s">
        <v>2</v>
      </c>
      <c r="B58" s="33" t="s">
        <v>460</v>
      </c>
      <c r="C58" s="35" t="s">
        <v>461</v>
      </c>
      <c r="D58" s="35" t="s">
        <v>754</v>
      </c>
      <c r="E58" s="35" t="s">
        <v>605</v>
      </c>
      <c r="F58" s="51" t="s">
        <v>607</v>
      </c>
      <c r="G58" s="35" t="s">
        <v>417</v>
      </c>
      <c r="H58" s="54" t="s">
        <v>409</v>
      </c>
      <c r="I58" s="35" t="s">
        <v>29</v>
      </c>
      <c r="J58" s="35" t="s">
        <v>29</v>
      </c>
      <c r="K58" s="35" t="s">
        <v>29</v>
      </c>
      <c r="L58" s="35" t="s">
        <v>427</v>
      </c>
      <c r="M58" s="35" t="s">
        <v>138</v>
      </c>
      <c r="N58" s="82" t="s">
        <v>524</v>
      </c>
      <c r="O58" s="77" t="s">
        <v>29</v>
      </c>
      <c r="P58" s="77" t="s">
        <v>29</v>
      </c>
      <c r="Q58" s="64">
        <v>45855</v>
      </c>
    </row>
    <row r="59" spans="1:17" s="45" customFormat="1" ht="30" x14ac:dyDescent="0.25">
      <c r="A59" s="62" t="s">
        <v>2</v>
      </c>
      <c r="B59" s="33" t="s">
        <v>492</v>
      </c>
      <c r="C59" s="35" t="s">
        <v>493</v>
      </c>
      <c r="D59" s="173" t="s">
        <v>494</v>
      </c>
      <c r="E59" s="35" t="s">
        <v>29</v>
      </c>
      <c r="F59" s="51" t="s">
        <v>29</v>
      </c>
      <c r="G59" s="51"/>
      <c r="H59" s="54"/>
      <c r="I59" s="51" t="s">
        <v>29</v>
      </c>
      <c r="J59" s="51" t="s">
        <v>29</v>
      </c>
      <c r="K59" s="51" t="s">
        <v>29</v>
      </c>
      <c r="L59" s="35"/>
      <c r="M59" s="51"/>
      <c r="N59" s="82" t="s">
        <v>524</v>
      </c>
      <c r="O59" s="77" t="s">
        <v>29</v>
      </c>
      <c r="P59" s="77" t="s">
        <v>29</v>
      </c>
      <c r="Q59" s="64">
        <v>45463</v>
      </c>
    </row>
    <row r="60" spans="1:17" s="45" customFormat="1" ht="45" x14ac:dyDescent="0.25">
      <c r="A60" s="62" t="s">
        <v>2</v>
      </c>
      <c r="B60" s="33" t="s">
        <v>487</v>
      </c>
      <c r="C60" s="35" t="s">
        <v>335</v>
      </c>
      <c r="D60" s="113" t="s">
        <v>482</v>
      </c>
      <c r="E60" s="35" t="s">
        <v>483</v>
      </c>
      <c r="F60" s="51" t="s">
        <v>29</v>
      </c>
      <c r="G60" s="51" t="s">
        <v>26</v>
      </c>
      <c r="H60" s="54" t="s">
        <v>426</v>
      </c>
      <c r="I60" s="51" t="s">
        <v>29</v>
      </c>
      <c r="J60" s="51" t="s">
        <v>29</v>
      </c>
      <c r="K60" s="51" t="s">
        <v>29</v>
      </c>
      <c r="L60" s="35" t="s">
        <v>427</v>
      </c>
      <c r="M60" s="51" t="s">
        <v>91</v>
      </c>
      <c r="N60" s="82" t="s">
        <v>524</v>
      </c>
      <c r="O60" s="77" t="s">
        <v>29</v>
      </c>
      <c r="P60" s="77" t="s">
        <v>29</v>
      </c>
      <c r="Q60" s="64">
        <v>45855</v>
      </c>
    </row>
    <row r="61" spans="1:17" s="45" customFormat="1" ht="30" x14ac:dyDescent="0.25">
      <c r="A61" s="62" t="s">
        <v>2</v>
      </c>
      <c r="B61" s="33" t="s">
        <v>502</v>
      </c>
      <c r="C61" s="35" t="s">
        <v>503</v>
      </c>
      <c r="D61" s="173" t="s">
        <v>431</v>
      </c>
      <c r="E61" s="51" t="s">
        <v>504</v>
      </c>
      <c r="F61" s="51" t="s">
        <v>29</v>
      </c>
      <c r="G61" s="51" t="s">
        <v>26</v>
      </c>
      <c r="H61" s="83" t="s">
        <v>26</v>
      </c>
      <c r="I61" s="51" t="s">
        <v>29</v>
      </c>
      <c r="J61" s="51" t="s">
        <v>29</v>
      </c>
      <c r="K61" s="51" t="s">
        <v>29</v>
      </c>
      <c r="L61" s="35" t="s">
        <v>427</v>
      </c>
      <c r="M61" s="51" t="s">
        <v>29</v>
      </c>
      <c r="N61" s="82" t="s">
        <v>30</v>
      </c>
      <c r="O61" s="77" t="s">
        <v>29</v>
      </c>
      <c r="P61" s="77" t="s">
        <v>29</v>
      </c>
      <c r="Q61" s="64">
        <v>45463</v>
      </c>
    </row>
    <row r="62" spans="1:17" s="45" customFormat="1" ht="75" x14ac:dyDescent="0.25">
      <c r="A62" s="62" t="s">
        <v>2</v>
      </c>
      <c r="B62" s="33" t="s">
        <v>407</v>
      </c>
      <c r="C62" s="68" t="s">
        <v>408</v>
      </c>
      <c r="D62" s="18" t="s">
        <v>570</v>
      </c>
      <c r="E62" s="18" t="s">
        <v>594</v>
      </c>
      <c r="F62" s="35" t="s">
        <v>26</v>
      </c>
      <c r="G62" s="68" t="s">
        <v>26</v>
      </c>
      <c r="H62" s="54" t="s">
        <v>409</v>
      </c>
      <c r="I62" s="68" t="s">
        <v>29</v>
      </c>
      <c r="J62" s="68" t="s">
        <v>29</v>
      </c>
      <c r="K62" s="68" t="s">
        <v>29</v>
      </c>
      <c r="L62" s="35" t="s">
        <v>410</v>
      </c>
      <c r="M62" s="68" t="s">
        <v>20</v>
      </c>
      <c r="N62" s="80" t="s">
        <v>224</v>
      </c>
      <c r="O62" s="77" t="s">
        <v>29</v>
      </c>
      <c r="P62" s="201" t="s">
        <v>29</v>
      </c>
      <c r="Q62" s="64">
        <v>45463</v>
      </c>
    </row>
    <row r="63" spans="1:17" s="45" customFormat="1" ht="105" x14ac:dyDescent="0.25">
      <c r="A63" s="62" t="s">
        <v>2</v>
      </c>
      <c r="B63" s="68" t="s">
        <v>550</v>
      </c>
      <c r="C63" s="68" t="s">
        <v>408</v>
      </c>
      <c r="D63" s="18" t="s">
        <v>570</v>
      </c>
      <c r="E63" s="18" t="s">
        <v>594</v>
      </c>
      <c r="F63" s="35" t="s">
        <v>26</v>
      </c>
      <c r="G63" s="68" t="s">
        <v>26</v>
      </c>
      <c r="H63" s="54" t="s">
        <v>409</v>
      </c>
      <c r="I63" s="80" t="s">
        <v>416</v>
      </c>
      <c r="J63" s="80" t="s">
        <v>521</v>
      </c>
      <c r="K63" s="80" t="s">
        <v>522</v>
      </c>
      <c r="L63" s="35" t="s">
        <v>410</v>
      </c>
      <c r="M63" s="68" t="s">
        <v>138</v>
      </c>
      <c r="N63" s="80" t="s">
        <v>523</v>
      </c>
      <c r="O63" s="77" t="s">
        <v>29</v>
      </c>
      <c r="P63" s="201" t="s">
        <v>29</v>
      </c>
      <c r="Q63" s="64">
        <v>45463</v>
      </c>
    </row>
    <row r="64" spans="1:17" s="45" customFormat="1" ht="240" x14ac:dyDescent="0.25">
      <c r="A64" s="41" t="s">
        <v>12</v>
      </c>
      <c r="B64" s="35" t="s">
        <v>553</v>
      </c>
      <c r="C64" s="68" t="s">
        <v>54</v>
      </c>
      <c r="D64" s="32" t="s">
        <v>431</v>
      </c>
      <c r="E64" s="68" t="s">
        <v>598</v>
      </c>
      <c r="F64" s="68" t="s">
        <v>26</v>
      </c>
      <c r="G64" s="68" t="s">
        <v>448</v>
      </c>
      <c r="H64" s="54" t="s">
        <v>26</v>
      </c>
      <c r="I64" s="68" t="s">
        <v>29</v>
      </c>
      <c r="J64" s="68" t="s">
        <v>29</v>
      </c>
      <c r="K64" s="68" t="s">
        <v>29</v>
      </c>
      <c r="L64" s="35" t="s">
        <v>449</v>
      </c>
      <c r="M64" s="80" t="s">
        <v>18</v>
      </c>
      <c r="N64" s="80" t="s">
        <v>157</v>
      </c>
      <c r="O64" s="77" t="s">
        <v>29</v>
      </c>
      <c r="P64" s="201" t="s">
        <v>29</v>
      </c>
      <c r="Q64" s="64">
        <v>45463</v>
      </c>
    </row>
    <row r="65" spans="1:17" s="45" customFormat="1" ht="270" x14ac:dyDescent="0.25">
      <c r="A65" s="41" t="s">
        <v>12</v>
      </c>
      <c r="B65" s="80" t="s">
        <v>552</v>
      </c>
      <c r="C65" s="80" t="s">
        <v>438</v>
      </c>
      <c r="D65" s="26" t="s">
        <v>752</v>
      </c>
      <c r="E65" s="144" t="s">
        <v>603</v>
      </c>
      <c r="F65" s="68" t="s">
        <v>26</v>
      </c>
      <c r="G65" s="80" t="s">
        <v>425</v>
      </c>
      <c r="H65" s="201" t="s">
        <v>439</v>
      </c>
      <c r="I65" s="80" t="s">
        <v>29</v>
      </c>
      <c r="J65" s="80" t="s">
        <v>29</v>
      </c>
      <c r="K65" s="80" t="s">
        <v>29</v>
      </c>
      <c r="L65" s="201" t="s">
        <v>427</v>
      </c>
      <c r="M65" s="80" t="s">
        <v>18</v>
      </c>
      <c r="N65" s="80" t="s">
        <v>91</v>
      </c>
      <c r="O65" s="77" t="s">
        <v>29</v>
      </c>
      <c r="P65" s="201" t="s">
        <v>29</v>
      </c>
      <c r="Q65" s="73">
        <v>45855</v>
      </c>
    </row>
    <row r="66" spans="1:17" s="49" customFormat="1" ht="60" x14ac:dyDescent="0.25">
      <c r="A66" s="41" t="s">
        <v>12</v>
      </c>
      <c r="B66" s="33" t="s">
        <v>462</v>
      </c>
      <c r="C66" s="68" t="s">
        <v>463</v>
      </c>
      <c r="D66" s="35" t="s">
        <v>757</v>
      </c>
      <c r="E66" s="68" t="s">
        <v>595</v>
      </c>
      <c r="F66" s="68" t="s">
        <v>26</v>
      </c>
      <c r="G66" s="68" t="s">
        <v>26</v>
      </c>
      <c r="H66" s="54" t="s">
        <v>422</v>
      </c>
      <c r="I66" s="68" t="s">
        <v>29</v>
      </c>
      <c r="J66" s="68" t="s">
        <v>29</v>
      </c>
      <c r="K66" s="68" t="s">
        <v>29</v>
      </c>
      <c r="L66" s="35" t="s">
        <v>427</v>
      </c>
      <c r="M66" s="68" t="s">
        <v>107</v>
      </c>
      <c r="N66" s="82" t="s">
        <v>30</v>
      </c>
      <c r="O66" s="77" t="s">
        <v>29</v>
      </c>
      <c r="P66" s="77" t="s">
        <v>29</v>
      </c>
      <c r="Q66" s="64">
        <v>45463</v>
      </c>
    </row>
    <row r="67" spans="1:17" s="45" customFormat="1" ht="75" x14ac:dyDescent="0.25">
      <c r="A67" s="41" t="s">
        <v>12</v>
      </c>
      <c r="B67" s="33" t="s">
        <v>421</v>
      </c>
      <c r="C67" s="68" t="s">
        <v>408</v>
      </c>
      <c r="D67" s="19" t="s">
        <v>570</v>
      </c>
      <c r="E67" s="19" t="s">
        <v>595</v>
      </c>
      <c r="F67" s="68" t="s">
        <v>26</v>
      </c>
      <c r="G67" s="68" t="s">
        <v>26</v>
      </c>
      <c r="H67" s="54" t="s">
        <v>422</v>
      </c>
      <c r="I67" s="68" t="s">
        <v>29</v>
      </c>
      <c r="J67" s="68" t="s">
        <v>29</v>
      </c>
      <c r="K67" s="68" t="s">
        <v>29</v>
      </c>
      <c r="L67" s="35" t="s">
        <v>427</v>
      </c>
      <c r="M67" s="68" t="s">
        <v>107</v>
      </c>
      <c r="N67" s="82" t="s">
        <v>30</v>
      </c>
      <c r="O67" s="77" t="s">
        <v>29</v>
      </c>
      <c r="P67" s="77" t="s">
        <v>29</v>
      </c>
      <c r="Q67" s="73">
        <v>45855</v>
      </c>
    </row>
    <row r="68" spans="1:17" s="45" customFormat="1" ht="30" x14ac:dyDescent="0.25">
      <c r="A68" s="41" t="s">
        <v>12</v>
      </c>
      <c r="B68" s="33" t="s">
        <v>436</v>
      </c>
      <c r="C68" s="68" t="s">
        <v>437</v>
      </c>
      <c r="D68" s="68" t="s">
        <v>572</v>
      </c>
      <c r="E68" s="19" t="s">
        <v>595</v>
      </c>
      <c r="F68" s="68" t="s">
        <v>26</v>
      </c>
      <c r="G68" s="68" t="s">
        <v>425</v>
      </c>
      <c r="H68" s="54" t="s">
        <v>426</v>
      </c>
      <c r="I68" s="68" t="s">
        <v>29</v>
      </c>
      <c r="J68" s="68" t="s">
        <v>29</v>
      </c>
      <c r="K68" s="68" t="s">
        <v>29</v>
      </c>
      <c r="L68" s="35" t="s">
        <v>427</v>
      </c>
      <c r="M68" s="68" t="s">
        <v>107</v>
      </c>
      <c r="N68" s="82" t="s">
        <v>138</v>
      </c>
      <c r="O68" s="77" t="s">
        <v>29</v>
      </c>
      <c r="P68" s="77" t="s">
        <v>29</v>
      </c>
      <c r="Q68" s="73">
        <v>45855</v>
      </c>
    </row>
    <row r="69" spans="1:17" s="45" customFormat="1" ht="45" x14ac:dyDescent="0.25">
      <c r="A69" s="41" t="s">
        <v>12</v>
      </c>
      <c r="B69" s="33" t="s">
        <v>464</v>
      </c>
      <c r="C69" s="80" t="s">
        <v>461</v>
      </c>
      <c r="D69" s="80" t="s">
        <v>756</v>
      </c>
      <c r="E69" s="80" t="s">
        <v>596</v>
      </c>
      <c r="F69" s="68" t="s">
        <v>26</v>
      </c>
      <c r="G69" s="68" t="s">
        <v>425</v>
      </c>
      <c r="H69" s="54" t="s">
        <v>426</v>
      </c>
      <c r="I69" s="68" t="s">
        <v>29</v>
      </c>
      <c r="J69" s="68" t="s">
        <v>29</v>
      </c>
      <c r="K69" s="68" t="s">
        <v>29</v>
      </c>
      <c r="L69" s="35" t="s">
        <v>427</v>
      </c>
      <c r="M69" s="68" t="s">
        <v>107</v>
      </c>
      <c r="N69" s="82" t="s">
        <v>138</v>
      </c>
      <c r="O69" s="77" t="s">
        <v>29</v>
      </c>
      <c r="P69" s="77" t="s">
        <v>29</v>
      </c>
      <c r="Q69" s="64">
        <v>45855</v>
      </c>
    </row>
    <row r="70" spans="1:17" s="45" customFormat="1" ht="45" x14ac:dyDescent="0.25">
      <c r="A70" s="41" t="s">
        <v>12</v>
      </c>
      <c r="B70" s="32" t="s">
        <v>868</v>
      </c>
      <c r="C70" s="201" t="s">
        <v>335</v>
      </c>
      <c r="D70" s="208" t="s">
        <v>482</v>
      </c>
      <c r="E70" s="80" t="s">
        <v>483</v>
      </c>
      <c r="F70" s="35" t="s">
        <v>29</v>
      </c>
      <c r="G70" s="35" t="s">
        <v>26</v>
      </c>
      <c r="H70" s="35" t="s">
        <v>426</v>
      </c>
      <c r="I70" s="35" t="s">
        <v>29</v>
      </c>
      <c r="J70" s="63" t="s">
        <v>29</v>
      </c>
      <c r="K70" s="63" t="s">
        <v>29</v>
      </c>
      <c r="L70" s="35" t="s">
        <v>427</v>
      </c>
      <c r="M70" s="35" t="s">
        <v>29</v>
      </c>
      <c r="N70" s="77" t="s">
        <v>524</v>
      </c>
      <c r="O70" s="82" t="s">
        <v>29</v>
      </c>
      <c r="P70" s="77" t="s">
        <v>29</v>
      </c>
      <c r="Q70" s="200">
        <v>45854</v>
      </c>
    </row>
    <row r="71" spans="1:17" s="45" customFormat="1" x14ac:dyDescent="0.25">
      <c r="B71" s="49"/>
      <c r="C71" s="49"/>
      <c r="D71" s="49"/>
      <c r="E71" s="49"/>
      <c r="F71" s="49"/>
      <c r="G71" s="49"/>
      <c r="H71" s="49"/>
      <c r="I71" s="49"/>
      <c r="J71" s="49"/>
      <c r="K71" s="49"/>
      <c r="L71" s="49"/>
      <c r="M71" s="49"/>
      <c r="N71" s="49"/>
      <c r="O71" s="49"/>
      <c r="P71" s="49"/>
      <c r="Q71" s="207"/>
    </row>
    <row r="72" spans="1:17" s="45" customFormat="1" x14ac:dyDescent="0.25">
      <c r="N72" s="49"/>
      <c r="O72" s="49"/>
      <c r="P72" s="49"/>
      <c r="Q72" s="50"/>
    </row>
    <row r="73" spans="1:17" s="45" customFormat="1" x14ac:dyDescent="0.25">
      <c r="N73" s="49"/>
      <c r="O73" s="49"/>
      <c r="P73" s="49"/>
      <c r="Q73" s="50"/>
    </row>
    <row r="74" spans="1:17" s="45" customFormat="1" x14ac:dyDescent="0.25"/>
    <row r="75" spans="1:17" s="45" customFormat="1" x14ac:dyDescent="0.25">
      <c r="N75" s="49"/>
      <c r="O75" s="49"/>
      <c r="P75" s="49"/>
      <c r="Q75" s="50"/>
    </row>
    <row r="76" spans="1:17" s="45" customFormat="1" x14ac:dyDescent="0.25">
      <c r="N76" s="49"/>
      <c r="O76" s="49"/>
      <c r="P76" s="49"/>
      <c r="Q76" s="50"/>
    </row>
    <row r="77" spans="1:17" s="45" customFormat="1" x14ac:dyDescent="0.25">
      <c r="N77" s="49"/>
      <c r="O77" s="49"/>
      <c r="P77" s="49"/>
      <c r="Q77" s="50"/>
    </row>
    <row r="78" spans="1:17" s="45" customFormat="1" x14ac:dyDescent="0.25">
      <c r="N78" s="49"/>
      <c r="O78" s="49"/>
      <c r="P78" s="49"/>
      <c r="Q78" s="50"/>
    </row>
    <row r="79" spans="1:17" s="45" customFormat="1" x14ac:dyDescent="0.25">
      <c r="N79" s="49"/>
      <c r="O79" s="49"/>
      <c r="P79" s="49"/>
      <c r="Q79" s="50"/>
    </row>
    <row r="80" spans="1:17" s="45" customFormat="1" x14ac:dyDescent="0.25">
      <c r="N80" s="49"/>
      <c r="O80" s="49"/>
      <c r="P80" s="49"/>
      <c r="Q80" s="50"/>
    </row>
    <row r="81" spans="14:17" s="45" customFormat="1" x14ac:dyDescent="0.25">
      <c r="N81" s="49"/>
      <c r="O81" s="49"/>
      <c r="P81" s="49"/>
      <c r="Q81" s="50"/>
    </row>
    <row r="82" spans="14:17" s="45" customFormat="1" x14ac:dyDescent="0.25">
      <c r="N82" s="49"/>
      <c r="O82" s="49"/>
      <c r="P82" s="49"/>
      <c r="Q82" s="50"/>
    </row>
    <row r="83" spans="14:17" s="45" customFormat="1" x14ac:dyDescent="0.25">
      <c r="N83" s="49"/>
      <c r="O83" s="49"/>
      <c r="P83" s="49"/>
      <c r="Q83" s="50"/>
    </row>
    <row r="84" spans="14:17" s="45" customFormat="1" x14ac:dyDescent="0.25">
      <c r="N84" s="49"/>
      <c r="O84" s="49"/>
      <c r="P84" s="49"/>
      <c r="Q84" s="50"/>
    </row>
    <row r="85" spans="14:17" s="45" customFormat="1" x14ac:dyDescent="0.25">
      <c r="N85" s="49"/>
      <c r="O85" s="49"/>
      <c r="P85" s="49"/>
      <c r="Q85" s="50"/>
    </row>
    <row r="86" spans="14:17" s="45" customFormat="1" x14ac:dyDescent="0.25">
      <c r="N86" s="49"/>
      <c r="O86" s="49"/>
      <c r="P86" s="49"/>
      <c r="Q86" s="50"/>
    </row>
    <row r="87" spans="14:17" s="45" customFormat="1" x14ac:dyDescent="0.25">
      <c r="N87" s="49"/>
      <c r="O87" s="49"/>
      <c r="P87" s="49"/>
      <c r="Q87" s="50"/>
    </row>
    <row r="88" spans="14:17" s="45" customFormat="1" x14ac:dyDescent="0.25">
      <c r="N88" s="49"/>
      <c r="O88" s="49"/>
      <c r="P88" s="49"/>
      <c r="Q88" s="50"/>
    </row>
    <row r="89" spans="14:17" s="45" customFormat="1" x14ac:dyDescent="0.25">
      <c r="N89" s="49"/>
      <c r="O89" s="49"/>
      <c r="P89" s="49"/>
      <c r="Q89" s="50"/>
    </row>
    <row r="90" spans="14:17" s="45" customFormat="1" x14ac:dyDescent="0.25">
      <c r="N90" s="49"/>
      <c r="O90" s="49"/>
      <c r="P90" s="49"/>
      <c r="Q90" s="50"/>
    </row>
    <row r="91" spans="14:17" s="45" customFormat="1" x14ac:dyDescent="0.25">
      <c r="N91" s="49"/>
      <c r="O91" s="49"/>
      <c r="P91" s="49"/>
      <c r="Q91" s="50"/>
    </row>
    <row r="92" spans="14:17" s="45" customFormat="1" x14ac:dyDescent="0.25">
      <c r="N92" s="49"/>
      <c r="O92" s="49"/>
      <c r="P92" s="49"/>
      <c r="Q92" s="50"/>
    </row>
  </sheetData>
  <pageMargins left="0.25" right="0.25" top="0.75" bottom="0.75" header="0.3" footer="0.3"/>
  <pageSetup paperSize="9" scale="35"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903F4C3-DB77-4237-8A7E-5CA76853715D}">
          <x14:formula1>
            <xm:f>'Liste à choix'!$B$3:$B$28</xm:f>
          </x14:formula1>
          <xm:sqref>A2:A70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717D-4CC1-44F3-B5E8-E41A0E862180}">
  <dimension ref="B1:D28"/>
  <sheetViews>
    <sheetView workbookViewId="0">
      <selection activeCell="D23" sqref="D23"/>
    </sheetView>
  </sheetViews>
  <sheetFormatPr baseColWidth="10" defaultRowHeight="15" x14ac:dyDescent="0.25"/>
  <cols>
    <col min="2" max="2" width="41.28515625" bestFit="1" customWidth="1"/>
    <col min="4" max="4" width="30.140625" customWidth="1"/>
  </cols>
  <sheetData>
    <row r="1" spans="2:4" ht="15.75" thickBot="1" x14ac:dyDescent="0.3">
      <c r="D1" s="4"/>
    </row>
    <row r="2" spans="2:4" ht="15.75" thickBot="1" x14ac:dyDescent="0.3">
      <c r="B2" s="1" t="s">
        <v>1</v>
      </c>
      <c r="D2" s="5"/>
    </row>
    <row r="3" spans="2:4" x14ac:dyDescent="0.25">
      <c r="B3" s="7" t="s">
        <v>674</v>
      </c>
      <c r="D3" s="6"/>
    </row>
    <row r="4" spans="2:4" x14ac:dyDescent="0.25">
      <c r="B4" s="2" t="s">
        <v>2</v>
      </c>
      <c r="D4" s="6"/>
    </row>
    <row r="5" spans="2:4" x14ac:dyDescent="0.25">
      <c r="B5" s="2" t="s">
        <v>3</v>
      </c>
      <c r="D5" s="6"/>
    </row>
    <row r="6" spans="2:4" x14ac:dyDescent="0.25">
      <c r="B6" s="2" t="s">
        <v>4</v>
      </c>
      <c r="D6" s="6"/>
    </row>
    <row r="7" spans="2:4" x14ac:dyDescent="0.25">
      <c r="B7" s="2" t="s">
        <v>5</v>
      </c>
      <c r="D7" s="4"/>
    </row>
    <row r="8" spans="2:4" x14ac:dyDescent="0.25">
      <c r="B8" s="2" t="s">
        <v>758</v>
      </c>
    </row>
    <row r="9" spans="2:4" x14ac:dyDescent="0.25">
      <c r="B9" s="2" t="s">
        <v>6</v>
      </c>
    </row>
    <row r="10" spans="2:4" x14ac:dyDescent="0.25">
      <c r="B10" s="2" t="s">
        <v>554</v>
      </c>
    </row>
    <row r="11" spans="2:4" x14ac:dyDescent="0.25">
      <c r="B11" s="2" t="s">
        <v>7</v>
      </c>
    </row>
    <row r="12" spans="2:4" x14ac:dyDescent="0.25">
      <c r="B12" s="2" t="s">
        <v>545</v>
      </c>
    </row>
    <row r="13" spans="2:4" x14ac:dyDescent="0.25">
      <c r="B13" s="2"/>
    </row>
    <row r="14" spans="2:4" x14ac:dyDescent="0.25">
      <c r="B14" s="2" t="s">
        <v>546</v>
      </c>
    </row>
    <row r="15" spans="2:4" x14ac:dyDescent="0.25">
      <c r="B15" s="2" t="s">
        <v>8</v>
      </c>
    </row>
    <row r="16" spans="2:4" x14ac:dyDescent="0.25">
      <c r="B16" s="2" t="s">
        <v>9</v>
      </c>
    </row>
    <row r="17" spans="2:2" x14ac:dyDescent="0.25">
      <c r="B17" s="2" t="s">
        <v>10</v>
      </c>
    </row>
    <row r="18" spans="2:2" x14ac:dyDescent="0.25">
      <c r="B18" s="2" t="s">
        <v>690</v>
      </c>
    </row>
    <row r="19" spans="2:2" x14ac:dyDescent="0.25">
      <c r="B19" s="2" t="s">
        <v>323</v>
      </c>
    </row>
    <row r="20" spans="2:2" x14ac:dyDescent="0.25">
      <c r="B20" s="2" t="s">
        <v>320</v>
      </c>
    </row>
    <row r="21" spans="2:2" x14ac:dyDescent="0.25">
      <c r="B21" s="2" t="s">
        <v>321</v>
      </c>
    </row>
    <row r="22" spans="2:2" x14ac:dyDescent="0.25">
      <c r="B22" s="2" t="s">
        <v>322</v>
      </c>
    </row>
    <row r="23" spans="2:2" x14ac:dyDescent="0.25">
      <c r="B23" s="2" t="s">
        <v>547</v>
      </c>
    </row>
    <row r="24" spans="2:2" x14ac:dyDescent="0.25">
      <c r="B24" s="2" t="s">
        <v>892</v>
      </c>
    </row>
    <row r="25" spans="2:2" x14ac:dyDescent="0.25">
      <c r="B25" s="2" t="s">
        <v>875</v>
      </c>
    </row>
    <row r="26" spans="2:2" x14ac:dyDescent="0.25">
      <c r="B26" s="2" t="s">
        <v>876</v>
      </c>
    </row>
    <row r="27" spans="2:2" x14ac:dyDescent="0.25">
      <c r="B27" s="2" t="s">
        <v>740</v>
      </c>
    </row>
    <row r="28" spans="2:2" ht="15.75" thickBot="1" x14ac:dyDescent="0.3">
      <c r="B28" s="3"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Page de garde</vt:lpstr>
      <vt:lpstr>CORELAB &amp; Sérologies</vt:lpstr>
      <vt:lpstr>Examens spécialisés horsCORELAB</vt:lpstr>
      <vt:lpstr>Biologie Moléculaire</vt:lpstr>
      <vt:lpstr>Hémato-Coag-Immuno Hémato-Cyto</vt:lpstr>
      <vt:lpstr>Microbiologie</vt:lpstr>
      <vt:lpstr>Liste à choix</vt:lpstr>
    </vt:vector>
  </TitlesOfParts>
  <Company>Vivalia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Hausse Gauthier</dc:creator>
  <cp:lastModifiedBy>Hausse Gauthier</cp:lastModifiedBy>
  <dcterms:created xsi:type="dcterms:W3CDTF">2022-10-25T09:29:34Z</dcterms:created>
  <dcterms:modified xsi:type="dcterms:W3CDTF">2026-01-21T10:04:11Z</dcterms:modified>
</cp:coreProperties>
</file>